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drianobertucci/Library/CloudStorage/GoogleDrive-adriano@bertucci.com.br/Meu Drive/Adriano/Diário/Pessoal/Futebol de Botão/Palmeiras/"/>
    </mc:Choice>
  </mc:AlternateContent>
  <xr:revisionPtr revIDLastSave="0" documentId="13_ncr:1_{9E6D9DED-E5E7-614B-A7F8-6B8D7B6A6453}" xr6:coauthVersionLast="47" xr6:coauthVersionMax="47" xr10:uidLastSave="{00000000-0000-0000-0000-000000000000}"/>
  <bookViews>
    <workbookView xWindow="0" yWindow="740" windowWidth="30240" windowHeight="1890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1" i="2" l="1"/>
  <c r="AB12" i="2"/>
  <c r="J12" i="2"/>
  <c r="AB9" i="2"/>
  <c r="S9" i="2"/>
  <c r="J9" i="2"/>
  <c r="J18" i="2"/>
  <c r="A39" i="6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B13" i="6" s="1"/>
  <c r="A9" i="2"/>
  <c r="L5" i="6"/>
  <c r="C38" i="6"/>
  <c r="E38" i="6" s="1"/>
  <c r="C37" i="6"/>
  <c r="H37" i="6" s="1"/>
  <c r="C36" i="6"/>
  <c r="B36" i="6" s="1"/>
  <c r="C34" i="6"/>
  <c r="B34" i="6" s="1"/>
  <c r="C33" i="6"/>
  <c r="B33" i="6" s="1"/>
  <c r="C32" i="6"/>
  <c r="B32" i="6" s="1"/>
  <c r="C31" i="6"/>
  <c r="C16" i="6"/>
  <c r="B16" i="6" s="1"/>
  <c r="C15" i="6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S15" i="2" s="1"/>
  <c r="B49" i="6"/>
  <c r="B47" i="6"/>
  <c r="B46" i="6"/>
  <c r="B42" i="6"/>
  <c r="B24" i="6"/>
  <c r="B21" i="6"/>
  <c r="B20" i="6"/>
  <c r="B18" i="6"/>
  <c r="A15" i="2"/>
  <c r="B15" i="6"/>
  <c r="I46" i="6"/>
  <c r="H42" i="6"/>
  <c r="I49" i="6"/>
  <c r="I50" i="6"/>
  <c r="I40" i="6"/>
  <c r="F38" i="6"/>
  <c r="G48" i="6"/>
  <c r="G42" i="6"/>
  <c r="I43" i="6"/>
  <c r="H50" i="6"/>
  <c r="F43" i="6"/>
  <c r="J48" i="6"/>
  <c r="G49" i="6"/>
  <c r="F42" i="6"/>
  <c r="D42" i="6"/>
  <c r="G50" i="6"/>
  <c r="G46" i="6"/>
  <c r="F47" i="6"/>
  <c r="K38" i="6"/>
  <c r="J46" i="6"/>
  <c r="K46" i="6"/>
  <c r="H43" i="6"/>
  <c r="F49" i="6"/>
  <c r="K40" i="6"/>
  <c r="F50" i="6"/>
  <c r="G37" i="6"/>
  <c r="J43" i="6"/>
  <c r="G43" i="6"/>
  <c r="F40" i="6"/>
  <c r="I48" i="6"/>
  <c r="J49" i="6"/>
  <c r="K49" i="6"/>
  <c r="H48" i="6"/>
  <c r="H46" i="6"/>
  <c r="I47" i="6"/>
  <c r="F46" i="6"/>
  <c r="F48" i="6"/>
  <c r="D38" i="6"/>
  <c r="G39" i="6"/>
  <c r="D43" i="6"/>
  <c r="K39" i="6"/>
  <c r="K48" i="6"/>
  <c r="K42" i="6"/>
  <c r="D49" i="6"/>
  <c r="I27" i="6"/>
  <c r="I17" i="6"/>
  <c r="I21" i="6"/>
  <c r="D48" i="6"/>
  <c r="D37" i="6"/>
  <c r="D46" i="6"/>
  <c r="D50" i="6"/>
  <c r="J24" i="6"/>
  <c r="G18" i="6"/>
  <c r="K21" i="6"/>
  <c r="G23" i="6"/>
  <c r="H26" i="6"/>
  <c r="I18" i="6"/>
  <c r="F24" i="6"/>
  <c r="K20" i="6"/>
  <c r="I25" i="6"/>
  <c r="G20" i="6"/>
  <c r="H24" i="6"/>
  <c r="D24" i="6"/>
  <c r="K25" i="6"/>
  <c r="G25" i="6"/>
  <c r="H19" i="6"/>
  <c r="G27" i="6"/>
  <c r="G24" i="6"/>
  <c r="F19" i="6"/>
  <c r="I19" i="6"/>
  <c r="J18" i="6"/>
  <c r="I24" i="6"/>
  <c r="J27" i="6"/>
  <c r="F18" i="6"/>
  <c r="H23" i="6"/>
  <c r="F20" i="6"/>
  <c r="H25" i="6"/>
  <c r="F23" i="6"/>
  <c r="I23" i="6"/>
  <c r="F21" i="6"/>
  <c r="F27" i="6"/>
  <c r="K24" i="6"/>
  <c r="K19" i="6"/>
  <c r="D18" i="6"/>
  <c r="K23" i="6"/>
  <c r="D19" i="6"/>
  <c r="D20" i="6"/>
  <c r="B37" i="6"/>
  <c r="F37" i="6"/>
  <c r="I37" i="6"/>
  <c r="J37" i="6"/>
  <c r="B27" i="6"/>
  <c r="K27" i="6"/>
  <c r="D27" i="6"/>
  <c r="N50" i="6"/>
  <c r="N49" i="6" s="1"/>
  <c r="N48" i="6" s="1"/>
  <c r="N47" i="6" s="1"/>
  <c r="N46" i="6" s="1"/>
  <c r="K18" i="6"/>
  <c r="D21" i="6"/>
  <c r="D25" i="6"/>
  <c r="H20" i="6"/>
  <c r="J20" i="6"/>
  <c r="H21" i="6"/>
  <c r="G19" i="6"/>
  <c r="J25" i="6"/>
  <c r="F25" i="6"/>
  <c r="H18" i="6"/>
  <c r="J19" i="6"/>
  <c r="D47" i="6"/>
  <c r="K47" i="6"/>
  <c r="G47" i="6"/>
  <c r="H47" i="6"/>
  <c r="H49" i="6"/>
  <c r="I42" i="6"/>
  <c r="J44" i="6"/>
  <c r="H40" i="6"/>
  <c r="G40" i="6"/>
  <c r="B40" i="6"/>
  <c r="B44" i="6"/>
  <c r="B48" i="6"/>
  <c r="AK9" i="2" l="1"/>
  <c r="CO6" i="2"/>
  <c r="CD6" i="2"/>
  <c r="CB6" i="2"/>
  <c r="J26" i="6"/>
  <c r="G45" i="6"/>
  <c r="E37" i="6"/>
  <c r="D22" i="6"/>
  <c r="K37" i="6"/>
  <c r="J45" i="6"/>
  <c r="BU6" i="2"/>
  <c r="D44" i="6"/>
  <c r="D23" i="6"/>
  <c r="G22" i="6"/>
  <c r="D26" i="6"/>
  <c r="I39" i="6"/>
  <c r="J50" i="6"/>
  <c r="H44" i="6"/>
  <c r="B50" i="6"/>
  <c r="CG12" i="2"/>
  <c r="B26" i="6"/>
  <c r="K26" i="6"/>
  <c r="J21" i="6"/>
  <c r="G21" i="6"/>
  <c r="H22" i="6"/>
  <c r="I44" i="6"/>
  <c r="B45" i="6"/>
  <c r="N45" i="6"/>
  <c r="N44" i="6" s="1"/>
  <c r="N43" i="6" s="1"/>
  <c r="N42" i="6" s="1"/>
  <c r="N41" i="6" s="1"/>
  <c r="N40" i="6" s="1"/>
  <c r="N39" i="6" s="1"/>
  <c r="N38" i="6" s="1"/>
  <c r="N37" i="6" s="1"/>
  <c r="BR6" i="2"/>
  <c r="G26" i="6"/>
  <c r="K45" i="6"/>
  <c r="K22" i="6"/>
  <c r="F22" i="6"/>
  <c r="D45" i="6"/>
  <c r="I45" i="6"/>
  <c r="F26" i="6"/>
  <c r="H45" i="6"/>
  <c r="B22" i="6"/>
  <c r="CQ6" i="2"/>
  <c r="I22" i="6"/>
  <c r="J22" i="6"/>
  <c r="AV6" i="2"/>
  <c r="I26" i="6"/>
  <c r="BQ6" i="2"/>
  <c r="CE6" i="2"/>
  <c r="J23" i="6"/>
  <c r="F45" i="6"/>
  <c r="BT6" i="2"/>
  <c r="CF6" i="2"/>
  <c r="CC6" i="2"/>
  <c r="BS6" i="2"/>
  <c r="BG6" i="2"/>
  <c r="AU6" i="2"/>
  <c r="AX6" i="2"/>
  <c r="I20" i="6"/>
  <c r="E44" i="6"/>
  <c r="AW6" i="2"/>
  <c r="AY6" i="2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BJ6" i="2"/>
  <c r="CP6" i="2"/>
  <c r="E25" i="6"/>
  <c r="B19" i="6"/>
  <c r="H27" i="6"/>
  <c r="J47" i="6"/>
  <c r="K43" i="6"/>
  <c r="AD5" i="2"/>
  <c r="AB5" i="2"/>
  <c r="J16" i="2"/>
  <c r="A19" i="2"/>
  <c r="A18" i="2"/>
  <c r="S10" i="2"/>
  <c r="AB10" i="2" s="1"/>
  <c r="AK10" i="2" s="1"/>
  <c r="S12" i="2"/>
  <c r="BH6" i="2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K12" i="2" l="1"/>
  <c r="S5" i="2"/>
  <c r="A5" i="2"/>
  <c r="G4" i="2" s="1"/>
  <c r="C5" i="2"/>
  <c r="I4" i="2" s="1"/>
  <c r="AK5" i="2"/>
  <c r="L5" i="2"/>
  <c r="J5" i="2"/>
  <c r="U5" i="2"/>
  <c r="AM5" i="2"/>
  <c r="S18" i="2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R4" i="2" l="1"/>
  <c r="AA4" i="2" s="1"/>
  <c r="AJ4" i="2" s="1"/>
  <c r="AS4" i="2" s="1"/>
  <c r="AK26" i="2" s="1"/>
  <c r="I3" i="6" s="1"/>
  <c r="P4" i="2"/>
  <c r="Y4" i="2" s="1"/>
  <c r="AH4" i="2" s="1"/>
  <c r="AQ4" i="2" s="1"/>
  <c r="AH26" i="2" s="1"/>
  <c r="G3" i="6" s="1"/>
  <c r="G16" i="6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S21" i="2" s="1"/>
  <c r="AK21" i="2" s="1"/>
  <c r="H16" i="6" l="1"/>
  <c r="I16" i="6"/>
  <c r="F16" i="6"/>
  <c r="J16" i="6"/>
  <c r="G15" i="6"/>
  <c r="F15" i="6"/>
  <c r="H15" i="6"/>
  <c r="I15" i="6"/>
  <c r="J15" i="6"/>
  <c r="F14" i="6"/>
  <c r="H14" i="6"/>
  <c r="J14" i="6"/>
  <c r="I14" i="6"/>
  <c r="G14" i="6"/>
  <c r="H13" i="6"/>
  <c r="G13" i="6"/>
  <c r="F13" i="6"/>
  <c r="F12" i="6"/>
  <c r="I13" i="6"/>
  <c r="J13" i="6"/>
  <c r="H12" i="6"/>
  <c r="G12" i="6"/>
  <c r="I11" i="6"/>
  <c r="I12" i="6"/>
  <c r="J12" i="6"/>
  <c r="J11" i="6"/>
  <c r="H11" i="6"/>
  <c r="G10" i="6"/>
  <c r="F11" i="6"/>
  <c r="G11" i="6"/>
  <c r="H10" i="6"/>
  <c r="F10" i="6"/>
  <c r="G9" i="6"/>
  <c r="I10" i="6"/>
  <c r="J10" i="6"/>
  <c r="H9" i="6"/>
  <c r="I9" i="6"/>
  <c r="G8" i="6"/>
  <c r="F9" i="6"/>
  <c r="J9" i="6"/>
  <c r="I8" i="6"/>
  <c r="F8" i="6"/>
  <c r="J8" i="6"/>
  <c r="H8" i="6"/>
  <c r="L10" i="2"/>
  <c r="U13" i="2" s="1"/>
  <c r="AD16" i="2" s="1"/>
  <c r="AM19" i="2" s="1"/>
  <c r="I9" i="2"/>
  <c r="E14" i="6" l="1"/>
  <c r="K16" i="6"/>
  <c r="D16" i="6"/>
  <c r="E16" i="6"/>
  <c r="D15" i="6"/>
  <c r="E15" i="6"/>
  <c r="K15" i="6"/>
  <c r="D14" i="6"/>
  <c r="K14" i="6"/>
  <c r="H28" i="6"/>
  <c r="G28" i="6"/>
  <c r="K11" i="6"/>
  <c r="K13" i="6"/>
  <c r="D13" i="6"/>
  <c r="E13" i="6"/>
  <c r="J28" i="6"/>
  <c r="D12" i="6"/>
  <c r="R12" i="2"/>
  <c r="E12" i="6"/>
  <c r="K12" i="6"/>
  <c r="E11" i="6"/>
  <c r="D11" i="6"/>
  <c r="E10" i="6"/>
  <c r="D10" i="6"/>
  <c r="K10" i="6"/>
  <c r="E9" i="6"/>
  <c r="D9" i="6"/>
  <c r="K9" i="6"/>
  <c r="K8" i="6"/>
  <c r="I28" i="6"/>
  <c r="D8" i="6"/>
  <c r="E8" i="6"/>
  <c r="F28" i="6"/>
  <c r="AA15" i="2" l="1"/>
  <c r="N16" i="6"/>
  <c r="N15" i="6" s="1"/>
  <c r="N14" i="6" s="1"/>
  <c r="N13" i="6" s="1"/>
  <c r="N12" i="6" s="1"/>
  <c r="N11" i="6" s="1"/>
  <c r="N10" i="6" s="1"/>
  <c r="N9" i="6" s="1"/>
  <c r="N8" i="6" s="1"/>
  <c r="A63" i="6" s="1"/>
  <c r="D28" i="6"/>
  <c r="K28" i="6"/>
  <c r="E28" i="6"/>
  <c r="AJ18" i="2" l="1"/>
  <c r="G32" i="6" l="1"/>
  <c r="AS21" i="2"/>
  <c r="H31" i="6" s="1"/>
  <c r="F31" i="6"/>
  <c r="I31" i="6"/>
  <c r="J31" i="6"/>
  <c r="G31" i="6"/>
  <c r="G36" i="6" l="1"/>
  <c r="H36" i="6"/>
  <c r="F36" i="6"/>
  <c r="I36" i="6"/>
  <c r="J36" i="6"/>
  <c r="F35" i="6"/>
  <c r="J35" i="6"/>
  <c r="I35" i="6"/>
  <c r="G35" i="6"/>
  <c r="H35" i="6"/>
  <c r="H32" i="6"/>
  <c r="J33" i="6"/>
  <c r="H34" i="6"/>
  <c r="I34" i="6"/>
  <c r="F34" i="6"/>
  <c r="J34" i="6"/>
  <c r="G34" i="6"/>
  <c r="I33" i="6"/>
  <c r="H33" i="6"/>
  <c r="F33" i="6"/>
  <c r="G33" i="6"/>
  <c r="I32" i="6"/>
  <c r="F32" i="6"/>
  <c r="J32" i="6"/>
  <c r="K31" i="6"/>
  <c r="E31" i="6"/>
  <c r="D31" i="6"/>
  <c r="E36" i="6" l="1"/>
  <c r="D36" i="6"/>
  <c r="K36" i="6"/>
  <c r="K35" i="6"/>
  <c r="K33" i="6"/>
  <c r="K32" i="6"/>
  <c r="F51" i="6"/>
  <c r="E35" i="6"/>
  <c r="D35" i="6"/>
  <c r="G51" i="6"/>
  <c r="H51" i="6"/>
  <c r="K34" i="6"/>
  <c r="E34" i="6"/>
  <c r="D34" i="6"/>
  <c r="J51" i="6"/>
  <c r="E33" i="6"/>
  <c r="D33" i="6"/>
  <c r="I51" i="6"/>
  <c r="E32" i="6"/>
  <c r="D32" i="6"/>
  <c r="N36" i="6" l="1"/>
  <c r="N35" i="6" s="1"/>
  <c r="N34" i="6" s="1"/>
  <c r="N33" i="6" s="1"/>
  <c r="N32" i="6" s="1"/>
  <c r="N31" i="6" s="1"/>
  <c r="A67" i="6" s="1"/>
  <c r="K51" i="6"/>
  <c r="D51" i="6"/>
  <c r="E51" i="6"/>
</calcChain>
</file>

<file path=xl/sharedStrings.xml><?xml version="1.0" encoding="utf-8"?>
<sst xmlns="http://schemas.openxmlformats.org/spreadsheetml/2006/main" count="437" uniqueCount="108">
  <si>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</si>
  <si>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</si>
  <si>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</si>
  <si>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</si>
  <si>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</si>
  <si>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</si>
  <si>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</si>
  <si>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</si>
  <si>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</si>
  <si>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</si>
  <si>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</si>
  <si>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</si>
  <si>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</si>
  <si>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</si>
  <si>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</si>
  <si>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</si>
  <si>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</si>
  <si>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</si>
  <si>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</si>
  <si>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</si>
  <si>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</si>
  <si>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</si>
  <si>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</si>
  <si>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</si>
  <si>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</si>
  <si>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</si>
  <si>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</si>
  <si>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</si>
  <si>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</si>
  <si>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</si>
  <si>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</si>
  <si>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</si>
  <si>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</si>
  <si>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</si>
  <si>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</si>
  <si>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</si>
  <si>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</si>
  <si>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</si>
  <si>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</si>
  <si>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</si>
  <si>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</si>
  <si>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</si>
  <si>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</si>
  <si>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</si>
  <si>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</si>
  <si>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</si>
  <si>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</si>
  <si>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</si>
  <si>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</si>
  <si>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</si>
  <si>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</si>
  <si>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</si>
  <si>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</si>
  <si>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</si>
  <si>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</si>
  <si>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</si>
  <si>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</si>
  <si>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</si>
  <si>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</si>
  <si>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</si>
  <si>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</si>
  <si>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</si>
  <si>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</si>
  <si>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</si>
  <si>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</si>
  <si>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</si>
  <si>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</si>
  <si>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</si>
  <si>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</si>
  <si>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</si>
  <si>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</si>
  <si>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</si>
  <si>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</si>
  <si>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</si>
  <si>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</si>
  <si>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</si>
  <si>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</si>
  <si>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</si>
  <si>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</si>
  <si>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</si>
  <si>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</si>
  <si>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</si>
  <si>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</si>
  <si>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</si>
  <si>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</si>
  <si>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</si>
  <si>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</si>
  <si>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</si>
  <si>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</si>
  <si>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</si>
  <si>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</si>
  <si>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</si>
  <si>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</si>
  <si>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S.E. PALMEIRAS</t>
  </si>
  <si>
    <t>DEMA</t>
  </si>
  <si>
    <t>LOPES</t>
  </si>
  <si>
    <t>MILTON</t>
  </si>
  <si>
    <t>VANNO</t>
  </si>
  <si>
    <t>FLAVIO MORAES</t>
  </si>
  <si>
    <t>FABIO ROBERTO</t>
  </si>
  <si>
    <t>MARIA ZÉLIA</t>
  </si>
  <si>
    <t>SAMMA</t>
  </si>
  <si>
    <t>ERISMAR</t>
  </si>
  <si>
    <t>MURA</t>
  </si>
  <si>
    <t>BARBA</t>
  </si>
  <si>
    <t>OLIMPIO</t>
  </si>
  <si>
    <t>NORBERTO</t>
  </si>
  <si>
    <t>BRYANT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</si>
</sst>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711200" y="2603500"/>
          <a:ext cx="3746500" cy="485775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baseColWidth="10" defaultColWidth="9.1640625" defaultRowHeight="13" x14ac:dyDescent="0.15"/>
  <cols>
    <col min="1" max="2" width="2.6640625" style="84" customWidth="1"/>
    <col min="3" max="3" width="10.5" style="84" customWidth="1"/>
    <col min="4" max="16" width="9.1640625" style="84"/>
    <col min="17" max="18" width="2.6640625" style="84" customWidth="1"/>
    <col min="19" max="16384" width="9.1640625" style="84"/>
  </cols>
  <sheetData>
    <row r="1" spans="2:18" x14ac:dyDescent="0.15">
      <c r="R1" s="94" t="s">
        <v>0</v>
      </c>
    </row>
    <row r="2" spans="2:18" x14ac:dyDescent="0.15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" x14ac:dyDescent="0.35">
      <c r="B3" s="86"/>
      <c r="D3" s="95" t="s">
        <v>5</v>
      </c>
      <c r="Q3" s="88"/>
    </row>
    <row r="4" spans="2:18" s="82" customFormat="1" ht="14" x14ac:dyDescent="0.15">
      <c r="B4" s="86"/>
      <c r="D4" s="87" t="s">
        <v>71</v>
      </c>
      <c r="Q4" s="88"/>
    </row>
    <row r="5" spans="2:18" x14ac:dyDescent="0.15">
      <c r="B5" s="89"/>
      <c r="Q5" s="90"/>
    </row>
    <row r="6" spans="2:18" ht="18" x14ac:dyDescent="0.2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15">
      <c r="B7" s="89"/>
      <c r="Q7" s="90"/>
    </row>
    <row r="8" spans="2:18" x14ac:dyDescent="0.15">
      <c r="B8" s="89"/>
      <c r="C8" s="80" t="s">
        <v>61</v>
      </c>
      <c r="Q8" s="90"/>
    </row>
    <row r="9" spans="2:18" x14ac:dyDescent="0.15">
      <c r="B9" s="89"/>
      <c r="Q9" s="90"/>
    </row>
    <row r="10" spans="2:18" s="85" customFormat="1" ht="14" x14ac:dyDescent="0.2">
      <c r="B10" s="99"/>
      <c r="C10" s="81" t="s">
        <v>60</v>
      </c>
      <c r="Q10" s="91"/>
    </row>
    <row r="11" spans="2:18" s="85" customFormat="1" ht="14" x14ac:dyDescent="0.2">
      <c r="B11" s="99"/>
      <c r="C11" s="81" t="s">
        <v>62</v>
      </c>
      <c r="Q11" s="91"/>
    </row>
    <row r="12" spans="2:18" s="85" customFormat="1" ht="14" x14ac:dyDescent="0.2">
      <c r="B12" s="99"/>
      <c r="C12" s="81" t="s">
        <v>68</v>
      </c>
      <c r="Q12" s="91"/>
    </row>
    <row r="13" spans="2:18" s="85" customFormat="1" ht="14" x14ac:dyDescent="0.2">
      <c r="B13" s="99"/>
      <c r="C13" s="81" t="s">
        <v>66</v>
      </c>
      <c r="Q13" s="91"/>
    </row>
    <row r="14" spans="2:18" x14ac:dyDescent="0.15">
      <c r="B14" s="89"/>
      <c r="C14" s="83"/>
      <c r="Q14" s="90"/>
    </row>
    <row r="15" spans="2:18" x14ac:dyDescent="0.15">
      <c r="B15" s="89"/>
      <c r="C15" s="83"/>
      <c r="Q15" s="90"/>
    </row>
    <row r="16" spans="2:18" x14ac:dyDescent="0.15">
      <c r="B16" s="89"/>
      <c r="C16" s="83"/>
      <c r="Q16" s="90"/>
    </row>
    <row r="17" spans="2:17" x14ac:dyDescent="0.15">
      <c r="B17" s="89"/>
      <c r="C17" s="83"/>
      <c r="Q17" s="90"/>
    </row>
    <row r="18" spans="2:17" x14ac:dyDescent="0.15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15">
      <c r="B19" s="89"/>
      <c r="Q19" s="90"/>
    </row>
    <row r="20" spans="2:17" x14ac:dyDescent="0.15">
      <c r="B20" s="89"/>
      <c r="C20" s="96" t="s">
        <v>69</v>
      </c>
      <c r="Q20" s="90"/>
    </row>
    <row r="21" spans="2:17" x14ac:dyDescent="0.15">
      <c r="B21" s="89"/>
      <c r="C21" s="96" t="s">
        <v>70</v>
      </c>
      <c r="Q21" s="90"/>
    </row>
    <row r="22" spans="2:17" x14ac:dyDescent="0.15">
      <c r="B22" s="89"/>
      <c r="C22" s="96"/>
      <c r="Q22" s="90"/>
    </row>
    <row r="23" spans="2:17" x14ac:dyDescent="0.15">
      <c r="B23" s="89"/>
      <c r="C23" s="96"/>
      <c r="Q23" s="90"/>
    </row>
    <row r="24" spans="2:17" x14ac:dyDescent="0.15">
      <c r="B24" s="89"/>
      <c r="C24" s="96"/>
      <c r="Q24" s="90"/>
    </row>
    <row r="25" spans="2:17" x14ac:dyDescent="0.15">
      <c r="B25" s="89"/>
      <c r="C25" s="96"/>
      <c r="Q25" s="90"/>
    </row>
    <row r="26" spans="2:17" x14ac:dyDescent="0.15">
      <c r="B26" s="89"/>
      <c r="C26" s="96"/>
      <c r="Q26" s="90"/>
    </row>
    <row r="27" spans="2:17" x14ac:dyDescent="0.15">
      <c r="B27" s="89"/>
      <c r="C27" s="96"/>
      <c r="Q27" s="90"/>
    </row>
    <row r="28" spans="2:17" x14ac:dyDescent="0.15">
      <c r="B28" s="89"/>
      <c r="C28" s="96"/>
      <c r="Q28" s="90"/>
    </row>
    <row r="29" spans="2:17" x14ac:dyDescent="0.15">
      <c r="B29" s="89"/>
      <c r="C29" s="96" t="s">
        <v>67</v>
      </c>
      <c r="Q29" s="90"/>
    </row>
    <row r="30" spans="2:17" x14ac:dyDescent="0.15">
      <c r="B30" s="89"/>
      <c r="C30" s="96"/>
      <c r="Q30" s="90"/>
    </row>
    <row r="31" spans="2:17" x14ac:dyDescent="0.15">
      <c r="B31" s="89"/>
      <c r="C31" s="96"/>
      <c r="Q31" s="90"/>
    </row>
    <row r="32" spans="2:17" x14ac:dyDescent="0.15">
      <c r="B32" s="89"/>
      <c r="C32" s="96"/>
      <c r="Q32" s="90"/>
    </row>
    <row r="33" spans="1:17" x14ac:dyDescent="0.15">
      <c r="B33" s="89"/>
      <c r="C33" s="96"/>
      <c r="Q33" s="90"/>
    </row>
    <row r="34" spans="1:17" x14ac:dyDescent="0.15">
      <c r="B34" s="89"/>
      <c r="C34" s="96"/>
      <c r="Q34" s="90"/>
    </row>
    <row r="35" spans="1:17" x14ac:dyDescent="0.15">
      <c r="B35" s="89"/>
      <c r="C35" s="96"/>
      <c r="Q35" s="90"/>
    </row>
    <row r="36" spans="1:17" x14ac:dyDescent="0.15">
      <c r="B36" s="89"/>
      <c r="C36" s="96"/>
      <c r="Q36" s="90"/>
    </row>
    <row r="37" spans="1:17" x14ac:dyDescent="0.15">
      <c r="B37" s="89"/>
      <c r="C37" s="96" t="s">
        <v>64</v>
      </c>
      <c r="Q37" s="90"/>
    </row>
    <row r="38" spans="1:17" x14ac:dyDescent="0.15">
      <c r="B38" s="89"/>
      <c r="C38" s="96" t="s">
        <v>65</v>
      </c>
      <c r="Q38" s="90"/>
    </row>
    <row r="39" spans="1:17" x14ac:dyDescent="0.15">
      <c r="B39" s="89"/>
      <c r="C39" s="96" t="s">
        <v>63</v>
      </c>
      <c r="Q39" s="90"/>
    </row>
    <row r="40" spans="1:17" x14ac:dyDescent="0.15">
      <c r="B40" s="89"/>
      <c r="C40" s="96"/>
      <c r="Q40" s="90"/>
    </row>
    <row r="41" spans="1:17" x14ac:dyDescent="0.15">
      <c r="B41" s="89"/>
      <c r="C41" s="81" t="s">
        <v>72</v>
      </c>
      <c r="Q41" s="90"/>
    </row>
    <row r="42" spans="1:17" x14ac:dyDescent="0.15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15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="120" zoomScaleNormal="120" workbookViewId="0">
      <selection activeCell="AG23" sqref="AG23:AS23"/>
    </sheetView>
  </sheetViews>
  <sheetFormatPr baseColWidth="10" defaultColWidth="4.6640625" defaultRowHeight="14" outlineLevelRow="1" outlineLevelCol="1" x14ac:dyDescent="0.15"/>
  <cols>
    <col min="1" max="1" width="3.83203125" style="1" customWidth="1"/>
    <col min="2" max="2" width="2.33203125" style="1" customWidth="1"/>
    <col min="3" max="4" width="3.83203125" style="1" customWidth="1"/>
    <col min="5" max="5" width="2.33203125" style="1" customWidth="1"/>
    <col min="6" max="7" width="3.83203125" style="1" customWidth="1"/>
    <col min="8" max="8" width="2.33203125" style="1" customWidth="1"/>
    <col min="9" max="10" width="3.83203125" style="1" customWidth="1"/>
    <col min="11" max="11" width="2.33203125" style="1" customWidth="1"/>
    <col min="12" max="13" width="3.83203125" style="1" customWidth="1"/>
    <col min="14" max="14" width="2.33203125" style="1" customWidth="1"/>
    <col min="15" max="16" width="3.83203125" style="1" customWidth="1"/>
    <col min="17" max="17" width="2.33203125" style="1" customWidth="1"/>
    <col min="18" max="19" width="3.83203125" style="1" customWidth="1"/>
    <col min="20" max="20" width="2.33203125" style="1" customWidth="1"/>
    <col min="21" max="22" width="3.83203125" style="1" customWidth="1"/>
    <col min="23" max="23" width="2.33203125" style="1" customWidth="1"/>
    <col min="24" max="25" width="3.83203125" style="1" customWidth="1"/>
    <col min="26" max="26" width="2.33203125" style="1" customWidth="1"/>
    <col min="27" max="28" width="3.83203125" style="1" customWidth="1"/>
    <col min="29" max="29" width="2.33203125" style="1" customWidth="1"/>
    <col min="30" max="31" width="3.83203125" style="1" customWidth="1"/>
    <col min="32" max="32" width="2.33203125" style="1" customWidth="1"/>
    <col min="33" max="34" width="3.83203125" style="1" customWidth="1"/>
    <col min="35" max="35" width="2.33203125" style="1" customWidth="1"/>
    <col min="36" max="37" width="3.83203125" style="1" customWidth="1"/>
    <col min="38" max="38" width="2.33203125" style="1" customWidth="1"/>
    <col min="39" max="40" width="3.83203125" style="1" customWidth="1"/>
    <col min="41" max="41" width="2.33203125" style="1" customWidth="1"/>
    <col min="42" max="43" width="3.83203125" style="1" customWidth="1"/>
    <col min="44" max="44" width="2.33203125" style="1" customWidth="1"/>
    <col min="45" max="45" width="3.83203125" style="1" customWidth="1"/>
    <col min="46" max="46" width="4.6640625" style="8" hidden="1" customWidth="1" outlineLevel="1"/>
    <col min="47" max="101" width="4.6640625" style="25" hidden="1" customWidth="1" outlineLevel="1"/>
    <col min="102" max="102" width="4.6640625" style="8" collapsed="1"/>
    <col min="103" max="16384" width="4.6640625" style="8"/>
  </cols>
  <sheetData>
    <row r="1" spans="1:100" ht="33" x14ac:dyDescent="0.3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2025</v>
      </c>
      <c r="AR1" s="122"/>
      <c r="AS1" s="122"/>
    </row>
    <row r="2" spans="1:100" ht="13" x14ac:dyDescent="0.15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15">
      <c r="A4" s="16"/>
      <c r="B4" s="6"/>
      <c r="C4" s="6"/>
      <c r="D4" s="6"/>
      <c r="E4" s="6"/>
      <c r="F4" s="6"/>
      <c r="G4" s="113">
        <f>A5</f>
        <v>3</v>
      </c>
      <c r="H4" s="117" t="s">
        <v>0</v>
      </c>
      <c r="I4" s="115">
        <f>C5</f>
        <v>7</v>
      </c>
      <c r="J4" s="16"/>
      <c r="K4" s="6"/>
      <c r="L4" s="6"/>
      <c r="M4" s="6"/>
      <c r="N4" s="6"/>
      <c r="O4" s="6"/>
      <c r="P4" s="113">
        <f>J5+G4</f>
        <v>9</v>
      </c>
      <c r="Q4" s="117" t="s">
        <v>0</v>
      </c>
      <c r="R4" s="115">
        <f>L5+I4</f>
        <v>11</v>
      </c>
      <c r="S4" s="16"/>
      <c r="T4" s="6"/>
      <c r="U4" s="6"/>
      <c r="V4" s="6"/>
      <c r="W4" s="6"/>
      <c r="X4" s="6"/>
      <c r="Y4" s="113">
        <f>S5+P4</f>
        <v>15</v>
      </c>
      <c r="Z4" s="117" t="s">
        <v>0</v>
      </c>
      <c r="AA4" s="115">
        <f>U5+R4</f>
        <v>15</v>
      </c>
      <c r="AB4" s="16"/>
      <c r="AC4" s="6"/>
      <c r="AD4" s="6"/>
      <c r="AE4" s="6"/>
      <c r="AF4" s="6"/>
      <c r="AG4" s="6"/>
      <c r="AH4" s="113">
        <f>AB5+Y4</f>
        <v>18</v>
      </c>
      <c r="AI4" s="117" t="s">
        <v>0</v>
      </c>
      <c r="AJ4" s="115">
        <f>AD5+AA4</f>
        <v>22</v>
      </c>
      <c r="AK4" s="16"/>
      <c r="AL4" s="6"/>
      <c r="AM4" s="6"/>
      <c r="AN4" s="6"/>
      <c r="AO4" s="6"/>
      <c r="AP4" s="6"/>
      <c r="AQ4" s="113">
        <f>AK5+AH4</f>
        <v>23</v>
      </c>
      <c r="AR4" s="117" t="s">
        <v>0</v>
      </c>
      <c r="AS4" s="115">
        <f>AM5+AJ4</f>
        <v>27</v>
      </c>
    </row>
    <row r="5" spans="1:100" ht="12" customHeight="1" x14ac:dyDescent="0.15">
      <c r="A5" s="113">
        <f>AU6+AV6</f>
        <v>3</v>
      </c>
      <c r="B5" s="117" t="s">
        <v>0</v>
      </c>
      <c r="C5" s="115">
        <f>AW6+AV6</f>
        <v>7</v>
      </c>
      <c r="D5" s="5"/>
      <c r="E5" s="43" t="s">
        <v>2</v>
      </c>
      <c r="F5" s="5"/>
      <c r="G5" s="114"/>
      <c r="H5" s="118"/>
      <c r="I5" s="116"/>
      <c r="J5" s="113">
        <f>BF6+BG6</f>
        <v>6</v>
      </c>
      <c r="K5" s="117" t="s">
        <v>0</v>
      </c>
      <c r="L5" s="115">
        <f>BH6+BG6</f>
        <v>4</v>
      </c>
      <c r="M5" s="5"/>
      <c r="N5" s="43" t="s">
        <v>23</v>
      </c>
      <c r="O5" s="5"/>
      <c r="P5" s="114"/>
      <c r="Q5" s="118"/>
      <c r="R5" s="116"/>
      <c r="S5" s="113">
        <f>BQ6+BR6</f>
        <v>6</v>
      </c>
      <c r="T5" s="117" t="s">
        <v>0</v>
      </c>
      <c r="U5" s="115">
        <f>BS6+BR6</f>
        <v>4</v>
      </c>
      <c r="V5" s="5"/>
      <c r="W5" s="43" t="s">
        <v>24</v>
      </c>
      <c r="X5" s="5"/>
      <c r="Y5" s="114"/>
      <c r="Z5" s="118"/>
      <c r="AA5" s="116"/>
      <c r="AB5" s="113">
        <f>CB6+CC6</f>
        <v>3</v>
      </c>
      <c r="AC5" s="117" t="s">
        <v>0</v>
      </c>
      <c r="AD5" s="115">
        <f>CD6+CC6</f>
        <v>7</v>
      </c>
      <c r="AE5" s="5"/>
      <c r="AF5" s="43" t="s">
        <v>25</v>
      </c>
      <c r="AG5" s="5"/>
      <c r="AH5" s="114"/>
      <c r="AI5" s="118"/>
      <c r="AJ5" s="116"/>
      <c r="AK5" s="113">
        <f>CM6+CN6</f>
        <v>5</v>
      </c>
      <c r="AL5" s="117" t="s">
        <v>0</v>
      </c>
      <c r="AM5" s="115">
        <f>CO6+CN6</f>
        <v>5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15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1</v>
      </c>
      <c r="AW6" s="41">
        <f>SUM(AW7:AW21)*2</f>
        <v>6</v>
      </c>
      <c r="AX6" s="41">
        <f>SUM(AX7:AX21)</f>
        <v>20</v>
      </c>
      <c r="AY6" s="41">
        <f>SUM(AY7:AY21)</f>
        <v>25</v>
      </c>
      <c r="AZ6" s="41"/>
      <c r="BA6" s="41"/>
      <c r="BB6" s="41"/>
      <c r="BC6" s="41"/>
      <c r="BD6" s="41"/>
      <c r="BF6" s="41">
        <f>SUM(BF7:BF21)*2</f>
        <v>6</v>
      </c>
      <c r="BG6" s="41">
        <f>SUM(BG7:BG21)*1</f>
        <v>0</v>
      </c>
      <c r="BH6" s="41">
        <f>SUM(BH7:BH21)*2</f>
        <v>4</v>
      </c>
      <c r="BI6" s="41">
        <f>SUM(BI7:BI21)</f>
        <v>21</v>
      </c>
      <c r="BJ6" s="41">
        <f>SUM(BJ7:BJ21)</f>
        <v>21</v>
      </c>
      <c r="BK6" s="41"/>
      <c r="BL6" s="41"/>
      <c r="BM6" s="41"/>
      <c r="BN6" s="41"/>
      <c r="BO6" s="41"/>
      <c r="BQ6" s="41">
        <f>SUM(BQ7:BQ21)*2</f>
        <v>6</v>
      </c>
      <c r="BR6" s="41">
        <f>SUM(BR7:BR21)*1</f>
        <v>0</v>
      </c>
      <c r="BS6" s="41">
        <f>SUM(BS7:BS21)*2</f>
        <v>4</v>
      </c>
      <c r="BT6" s="41">
        <f>SUM(BT7:BT21)</f>
        <v>25</v>
      </c>
      <c r="BU6" s="41">
        <f>SUM(BU7:BU21)</f>
        <v>27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1</v>
      </c>
      <c r="CD6" s="41">
        <f>SUM(CD7:CD21)*2</f>
        <v>6</v>
      </c>
      <c r="CE6" s="41">
        <f>SUM(CE7:CE21)</f>
        <v>18</v>
      </c>
      <c r="CF6" s="41">
        <f>SUM(CF7:CF21)</f>
        <v>25</v>
      </c>
      <c r="CG6" s="41"/>
      <c r="CH6" s="41"/>
      <c r="CI6" s="41"/>
      <c r="CJ6" s="41"/>
      <c r="CK6" s="41"/>
      <c r="CM6" s="41">
        <f>SUM(CM7:CM21)*2</f>
        <v>4</v>
      </c>
      <c r="CN6" s="41">
        <f>SUM(CN7:CN21)*1</f>
        <v>1</v>
      </c>
      <c r="CO6" s="41">
        <f>SUM(CO7:CO21)*2</f>
        <v>4</v>
      </c>
      <c r="CP6" s="41">
        <f>SUM(CP7:CP21)</f>
        <v>22</v>
      </c>
      <c r="CQ6" s="41">
        <f>SUM(CQ7:CQ21)</f>
        <v>19</v>
      </c>
      <c r="CR6" s="41"/>
      <c r="CS6" s="41"/>
      <c r="CT6" s="41"/>
      <c r="CU6" s="41"/>
      <c r="CV6" s="41"/>
    </row>
    <row r="7" spans="1:100" ht="16.5" customHeight="1" x14ac:dyDescent="0.15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15">
      <c r="A8" s="36"/>
      <c r="B8" s="8"/>
      <c r="C8" s="8"/>
      <c r="D8" s="33">
        <v>6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5</v>
      </c>
      <c r="N8" s="30" t="s">
        <v>0</v>
      </c>
      <c r="O8" s="33">
        <v>3</v>
      </c>
      <c r="P8" s="8"/>
      <c r="Q8" s="8"/>
      <c r="R8" s="37"/>
      <c r="S8" s="36"/>
      <c r="T8" s="8"/>
      <c r="U8" s="8"/>
      <c r="V8" s="33">
        <v>6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6</v>
      </c>
      <c r="AF8" s="30" t="s">
        <v>0</v>
      </c>
      <c r="AG8" s="33">
        <v>6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7</v>
      </c>
      <c r="AQ8" s="8"/>
      <c r="AR8" s="8"/>
      <c r="AS8" s="37"/>
    </row>
    <row r="9" spans="1:100" ht="16.5" customHeight="1" x14ac:dyDescent="0.15">
      <c r="A9" s="35" t="str">
        <f>VLOOKUP(A7,$A$23:$H$42,2,0)</f>
        <v>DEMA</v>
      </c>
      <c r="B9" s="7"/>
      <c r="C9" s="7"/>
      <c r="D9" s="7"/>
      <c r="E9" s="7"/>
      <c r="F9" s="7"/>
      <c r="G9" s="7"/>
      <c r="H9" s="7"/>
      <c r="I9" s="34" t="str">
        <f>VLOOKUP(C7,$M$23:$T$42,2,0)</f>
        <v>ERISMAR</v>
      </c>
      <c r="J9" s="35" t="str">
        <f>VLOOKUP(J7,$A$23:$H$42,2,0)</f>
        <v>DEMA</v>
      </c>
      <c r="K9" s="7"/>
      <c r="L9" s="7"/>
      <c r="M9" s="7"/>
      <c r="N9" s="7"/>
      <c r="O9" s="7"/>
      <c r="P9" s="7"/>
      <c r="Q9" s="7"/>
      <c r="R9" s="34" t="str">
        <f>I21</f>
        <v>OLIMPIO</v>
      </c>
      <c r="S9" s="35" t="str">
        <f>VLOOKUP(S7,$A$23:$H$42,2,0)</f>
        <v>DEMA</v>
      </c>
      <c r="T9" s="7"/>
      <c r="U9" s="7"/>
      <c r="V9" s="7"/>
      <c r="W9" s="7"/>
      <c r="X9" s="7"/>
      <c r="Y9" s="7"/>
      <c r="Z9" s="7"/>
      <c r="AA9" s="34" t="s">
        <v>104</v>
      </c>
      <c r="AB9" s="35" t="str">
        <f>VLOOKUP(AB7,$A$23:$H$42,2,0)</f>
        <v>DEMA</v>
      </c>
      <c r="AC9" s="7"/>
      <c r="AD9" s="7"/>
      <c r="AE9" s="7"/>
      <c r="AF9" s="7"/>
      <c r="AG9" s="7"/>
      <c r="AH9" s="7"/>
      <c r="AI9" s="7"/>
      <c r="AJ9" s="34" t="str">
        <f>AA21</f>
        <v>NORBERTO</v>
      </c>
      <c r="AK9" s="35" t="str">
        <f>AB9</f>
        <v>DEMA</v>
      </c>
      <c r="AL9" s="7"/>
      <c r="AM9" s="7"/>
      <c r="AN9" s="7"/>
      <c r="AO9" s="7"/>
      <c r="AP9" s="7"/>
      <c r="AQ9" s="7"/>
      <c r="AR9" s="7"/>
      <c r="AS9" s="34" t="str">
        <f>AJ21</f>
        <v>BRYANT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6</v>
      </c>
      <c r="AY9" s="40">
        <f>IF(OR(D8="",F8=""),"",F8)</f>
        <v>4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4</v>
      </c>
      <c r="BD9" s="40">
        <f>AX9</f>
        <v>6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5</v>
      </c>
      <c r="BJ9" s="40">
        <f>IF(OR(M8="",O8=""),"",O8)</f>
        <v>3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3</v>
      </c>
      <c r="BO9" s="40">
        <f>BI9</f>
        <v>5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6</v>
      </c>
      <c r="BU9" s="40">
        <f>IF(OR(V8="",X8=""),"",X8)</f>
        <v>4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4</v>
      </c>
      <c r="BZ9" s="40">
        <f>BT9</f>
        <v>6</v>
      </c>
      <c r="CB9" s="40">
        <f>IF(OR(AE8="",AG8=""),"",IF(AE8&gt;AG8,1,0))</f>
        <v>0</v>
      </c>
      <c r="CC9" s="40">
        <f>IF(OR(AE8="",AG8=""),"",IF(AE8=AG8,1,0))</f>
        <v>1</v>
      </c>
      <c r="CD9" s="40">
        <f>IF(OR(AE8="",AG8=""),"",IF(AE8&lt;AG8,1,0))</f>
        <v>0</v>
      </c>
      <c r="CE9" s="40">
        <f>IF(OR(AE8="",AG8=""),"",AE8)</f>
        <v>6</v>
      </c>
      <c r="CF9" s="40">
        <f>IF(OR(AE8="",AG8=""),"",AG8)</f>
        <v>6</v>
      </c>
      <c r="CG9" s="40">
        <f>CD9</f>
        <v>0</v>
      </c>
      <c r="CH9" s="40">
        <f>CC9</f>
        <v>1</v>
      </c>
      <c r="CI9" s="40">
        <f>CB9</f>
        <v>0</v>
      </c>
      <c r="CJ9" s="40">
        <f>CF9</f>
        <v>6</v>
      </c>
      <c r="CK9" s="40">
        <f>CE9</f>
        <v>6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4</v>
      </c>
      <c r="CQ9" s="40">
        <f>IF(OR(AN8="",AP8=""),"",AP8)</f>
        <v>7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7</v>
      </c>
      <c r="CV9" s="40">
        <f>CP9</f>
        <v>4</v>
      </c>
    </row>
    <row r="10" spans="1:100" ht="16.5" customHeight="1" x14ac:dyDescent="0.15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15">
      <c r="A11" s="36"/>
      <c r="B11" s="8"/>
      <c r="C11" s="8"/>
      <c r="D11" s="33">
        <v>4</v>
      </c>
      <c r="E11" s="30" t="s">
        <v>0</v>
      </c>
      <c r="F11" s="33">
        <v>6</v>
      </c>
      <c r="G11" s="8"/>
      <c r="H11" s="8"/>
      <c r="I11" s="37"/>
      <c r="J11" s="36"/>
      <c r="K11" s="8"/>
      <c r="L11" s="8"/>
      <c r="M11" s="33">
        <v>4</v>
      </c>
      <c r="N11" s="30" t="s">
        <v>0</v>
      </c>
      <c r="O11" s="33">
        <v>5</v>
      </c>
      <c r="P11" s="8"/>
      <c r="Q11" s="8"/>
      <c r="R11" s="37"/>
      <c r="S11" s="36"/>
      <c r="T11" s="8"/>
      <c r="U11" s="8"/>
      <c r="V11" s="33">
        <v>8</v>
      </c>
      <c r="W11" s="30" t="s">
        <v>0</v>
      </c>
      <c r="X11" s="33">
        <v>3</v>
      </c>
      <c r="Y11" s="8"/>
      <c r="Z11" s="8"/>
      <c r="AA11" s="37"/>
      <c r="AB11" s="36"/>
      <c r="AC11" s="8"/>
      <c r="AD11" s="8"/>
      <c r="AE11" s="33">
        <v>4</v>
      </c>
      <c r="AF11" s="30" t="s">
        <v>0</v>
      </c>
      <c r="AG11" s="33">
        <v>1</v>
      </c>
      <c r="AH11" s="8"/>
      <c r="AI11" s="8"/>
      <c r="AJ11" s="37"/>
      <c r="AK11" s="36"/>
      <c r="AL11" s="8"/>
      <c r="AM11" s="8"/>
      <c r="AN11" s="33">
        <v>6</v>
      </c>
      <c r="AO11" s="30" t="s">
        <v>0</v>
      </c>
      <c r="AP11" s="33">
        <v>4</v>
      </c>
      <c r="AQ11" s="8"/>
      <c r="AR11" s="8"/>
      <c r="AS11" s="37"/>
    </row>
    <row r="12" spans="1:100" ht="16.5" customHeight="1" x14ac:dyDescent="0.15">
      <c r="A12" s="35" t="str">
        <f>VLOOKUP(A10,$A$23:$H$42,2,0)</f>
        <v>LOPES</v>
      </c>
      <c r="B12" s="7"/>
      <c r="C12" s="7"/>
      <c r="D12" s="7"/>
      <c r="E12" s="7"/>
      <c r="F12" s="7"/>
      <c r="G12" s="7"/>
      <c r="H12" s="7"/>
      <c r="I12" s="34" t="str">
        <f>VLOOKUP(C10,$M$23:$T$42,2,0)</f>
        <v>BRYANT</v>
      </c>
      <c r="J12" s="35" t="str">
        <f>VLOOKUP(J10,$A$23:$H$42,2,0)</f>
        <v>LOPES</v>
      </c>
      <c r="K12" s="7"/>
      <c r="L12" s="7"/>
      <c r="M12" s="7"/>
      <c r="N12" s="7"/>
      <c r="O12" s="7"/>
      <c r="P12" s="7"/>
      <c r="Q12" s="7"/>
      <c r="R12" s="34" t="str">
        <f>I9</f>
        <v>ERISMAR</v>
      </c>
      <c r="S12" s="35" t="str">
        <f>J12</f>
        <v>LOPES</v>
      </c>
      <c r="T12" s="7"/>
      <c r="U12" s="7"/>
      <c r="V12" s="7"/>
      <c r="W12" s="7"/>
      <c r="X12" s="7"/>
      <c r="Y12" s="7"/>
      <c r="Z12" s="7"/>
      <c r="AA12" s="34" t="str">
        <f>R9</f>
        <v>OLIMPIO</v>
      </c>
      <c r="AB12" s="35" t="str">
        <f>VLOOKUP(AB10,$A$23:$H$42,2,0)</f>
        <v>LOPES</v>
      </c>
      <c r="AC12" s="7"/>
      <c r="AD12" s="7"/>
      <c r="AE12" s="7"/>
      <c r="AF12" s="7"/>
      <c r="AG12" s="7"/>
      <c r="AH12" s="7"/>
      <c r="AI12" s="7"/>
      <c r="AJ12" s="34" t="s">
        <v>103</v>
      </c>
      <c r="AK12" s="35" t="str">
        <f>AB12</f>
        <v>LOPES</v>
      </c>
      <c r="AL12" s="7"/>
      <c r="AM12" s="7"/>
      <c r="AN12" s="7"/>
      <c r="AO12" s="7"/>
      <c r="AP12" s="7"/>
      <c r="AQ12" s="7"/>
      <c r="AR12" s="7"/>
      <c r="AS12" s="34" t="str">
        <f>AJ9</f>
        <v>NORBERTO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4</v>
      </c>
      <c r="AY12" s="40">
        <f>IF(OR(D11="",F11=""),"",F11)</f>
        <v>6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6</v>
      </c>
      <c r="BD12" s="40">
        <f>AX12</f>
        <v>4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4</v>
      </c>
      <c r="BJ12" s="40">
        <f>IF(OR(M11="",O11=""),"",O11)</f>
        <v>5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5</v>
      </c>
      <c r="BO12" s="40">
        <f>BI12</f>
        <v>4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8</v>
      </c>
      <c r="BU12" s="40">
        <f>IF(OR(V11="",X11=""),"",X11)</f>
        <v>3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3</v>
      </c>
      <c r="BZ12" s="40">
        <f>BT12</f>
        <v>8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4</v>
      </c>
      <c r="CF12" s="40">
        <f>IF(OR(AE11="",AG11=""),"",AG11)</f>
        <v>1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1</v>
      </c>
      <c r="CK12" s="40">
        <f>CE12</f>
        <v>4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6</v>
      </c>
      <c r="CQ12" s="40">
        <f>IF(OR(AN11="",AP11=""),"",AP11)</f>
        <v>4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4</v>
      </c>
      <c r="CV12" s="40">
        <f>CP12</f>
        <v>6</v>
      </c>
    </row>
    <row r="13" spans="1:100" ht="16.5" customHeight="1" x14ac:dyDescent="0.15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15">
      <c r="A14" s="36"/>
      <c r="B14" s="8"/>
      <c r="C14" s="8"/>
      <c r="D14" s="33">
        <v>3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5</v>
      </c>
      <c r="N14" s="30" t="s">
        <v>0</v>
      </c>
      <c r="O14" s="33">
        <v>4</v>
      </c>
      <c r="P14" s="8"/>
      <c r="Q14" s="8"/>
      <c r="R14" s="37"/>
      <c r="S14" s="36"/>
      <c r="T14" s="8"/>
      <c r="U14" s="8"/>
      <c r="V14" s="33">
        <v>6</v>
      </c>
      <c r="W14" s="30" t="s">
        <v>0</v>
      </c>
      <c r="X14" s="33">
        <v>5</v>
      </c>
      <c r="Y14" s="8"/>
      <c r="Z14" s="8"/>
      <c r="AA14" s="37"/>
      <c r="AB14" s="36"/>
      <c r="AC14" s="8"/>
      <c r="AD14" s="8"/>
      <c r="AE14" s="33">
        <v>5</v>
      </c>
      <c r="AF14" s="30" t="s">
        <v>0</v>
      </c>
      <c r="AG14" s="33">
        <v>9</v>
      </c>
      <c r="AH14" s="8"/>
      <c r="AI14" s="8"/>
      <c r="AJ14" s="37"/>
      <c r="AK14" s="36"/>
      <c r="AL14" s="8"/>
      <c r="AM14" s="8"/>
      <c r="AN14" s="33">
        <v>5</v>
      </c>
      <c r="AO14" s="30" t="s">
        <v>0</v>
      </c>
      <c r="AP14" s="33">
        <v>0</v>
      </c>
      <c r="AQ14" s="8"/>
      <c r="AR14" s="8"/>
      <c r="AS14" s="37"/>
    </row>
    <row r="15" spans="1:100" ht="16.5" customHeight="1" x14ac:dyDescent="0.15">
      <c r="A15" s="35" t="str">
        <f>VLOOKUP(A13,$A$23:$H$42,2,0)</f>
        <v>VANNO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NORBERTO</v>
      </c>
      <c r="J15" s="35" t="str">
        <f>VLOOKUP(J13,$A$23:$H$42,2,0)</f>
        <v>VANNO</v>
      </c>
      <c r="K15" s="7"/>
      <c r="L15" s="7"/>
      <c r="M15" s="7"/>
      <c r="N15" s="7"/>
      <c r="O15" s="7"/>
      <c r="P15" s="7"/>
      <c r="Q15" s="7"/>
      <c r="R15" s="34" t="str">
        <f>I12</f>
        <v>BRYANT</v>
      </c>
      <c r="S15" s="35" t="str">
        <f>J15</f>
        <v>VANNO</v>
      </c>
      <c r="T15" s="7"/>
      <c r="U15" s="7"/>
      <c r="V15" s="7"/>
      <c r="W15" s="7"/>
      <c r="X15" s="7"/>
      <c r="Y15" s="7"/>
      <c r="Z15" s="7"/>
      <c r="AA15" s="34" t="str">
        <f>R12</f>
        <v>ERISMAR</v>
      </c>
      <c r="AB15" s="35" t="str">
        <f>S15</f>
        <v>VANNO</v>
      </c>
      <c r="AC15" s="7"/>
      <c r="AD15" s="7"/>
      <c r="AE15" s="7"/>
      <c r="AF15" s="7"/>
      <c r="AG15" s="7"/>
      <c r="AH15" s="7"/>
      <c r="AI15" s="7"/>
      <c r="AJ15" s="34" t="str">
        <f>AA12</f>
        <v>OLIMPIO</v>
      </c>
      <c r="AK15" s="35" t="str">
        <f>AB15</f>
        <v>VANNO</v>
      </c>
      <c r="AL15" s="7"/>
      <c r="AM15" s="7"/>
      <c r="AN15" s="7"/>
      <c r="AO15" s="7"/>
      <c r="AP15" s="7"/>
      <c r="AQ15" s="7"/>
      <c r="AR15" s="7"/>
      <c r="AS15" s="34" t="str">
        <f>AJ12</f>
        <v>MURA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3</v>
      </c>
      <c r="AY15" s="40">
        <f>IF(OR(D14="",F14=""),"",F14)</f>
        <v>4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4</v>
      </c>
      <c r="BD15" s="40">
        <f>AX15</f>
        <v>3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5</v>
      </c>
      <c r="BJ15" s="40">
        <f>IF(OR(M14="",O14=""),"",O14)</f>
        <v>4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4</v>
      </c>
      <c r="BO15" s="40">
        <f>BI15</f>
        <v>5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6</v>
      </c>
      <c r="BU15" s="40">
        <f>IF(OR(V14="",X14=""),"",X14)</f>
        <v>5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5</v>
      </c>
      <c r="BZ15" s="40">
        <f>BT15</f>
        <v>6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5</v>
      </c>
      <c r="CF15" s="40">
        <f>IF(OR(AE14="",AG14=""),"",AG14)</f>
        <v>9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9</v>
      </c>
      <c r="CK15" s="40">
        <f>CE15</f>
        <v>5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5</v>
      </c>
      <c r="CQ15" s="40">
        <f>IF(OR(AN14="",AP14=""),"",AP14)</f>
        <v>0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0</v>
      </c>
      <c r="CV15" s="40">
        <f>CP15</f>
        <v>5</v>
      </c>
    </row>
    <row r="16" spans="1:100" ht="16.5" customHeight="1" x14ac:dyDescent="0.15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15">
      <c r="A17" s="36"/>
      <c r="B17" s="8"/>
      <c r="C17" s="8"/>
      <c r="D17" s="33">
        <v>4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3</v>
      </c>
      <c r="N17" s="30" t="s">
        <v>0</v>
      </c>
      <c r="O17" s="33">
        <v>6</v>
      </c>
      <c r="P17" s="8"/>
      <c r="Q17" s="8"/>
      <c r="R17" s="37"/>
      <c r="S17" s="36"/>
      <c r="T17" s="8"/>
      <c r="U17" s="8"/>
      <c r="V17" s="33">
        <v>3</v>
      </c>
      <c r="W17" s="30" t="s">
        <v>0</v>
      </c>
      <c r="X17" s="33">
        <v>8</v>
      </c>
      <c r="Y17" s="8"/>
      <c r="Z17" s="8"/>
      <c r="AA17" s="37"/>
      <c r="AB17" s="36"/>
      <c r="AC17" s="8"/>
      <c r="AD17" s="8"/>
      <c r="AE17" s="33">
        <v>1</v>
      </c>
      <c r="AF17" s="30" t="s">
        <v>0</v>
      </c>
      <c r="AG17" s="33">
        <v>4</v>
      </c>
      <c r="AH17" s="8"/>
      <c r="AI17" s="8"/>
      <c r="AJ17" s="37"/>
      <c r="AK17" s="36"/>
      <c r="AL17" s="8"/>
      <c r="AM17" s="8"/>
      <c r="AN17" s="33">
        <v>3</v>
      </c>
      <c r="AO17" s="30" t="s">
        <v>0</v>
      </c>
      <c r="AP17" s="33">
        <v>4</v>
      </c>
      <c r="AQ17" s="8"/>
      <c r="AR17" s="8"/>
      <c r="AS17" s="37"/>
    </row>
    <row r="18" spans="1:100" ht="16.5" customHeight="1" x14ac:dyDescent="0.15">
      <c r="A18" s="35" t="str">
        <f>VLOOKUP(A16,$A$23:$H$42,2,0)</f>
        <v>FLAVIO MORAES</v>
      </c>
      <c r="B18" s="7"/>
      <c r="C18" s="7"/>
      <c r="D18" s="7"/>
      <c r="E18" s="7"/>
      <c r="F18" s="7"/>
      <c r="G18" s="7"/>
      <c r="H18" s="7"/>
      <c r="I18" s="34" t="str">
        <f>VLOOKUP(C16,$M$23:$T$42,2,0)</f>
        <v>MURA</v>
      </c>
      <c r="J18" s="35" t="str">
        <f>VLOOKUP(J16,$A$23:$H$42,2,0)</f>
        <v>FLAVIO MORAES</v>
      </c>
      <c r="K18" s="7"/>
      <c r="L18" s="7"/>
      <c r="M18" s="7"/>
      <c r="N18" s="7"/>
      <c r="O18" s="7"/>
      <c r="P18" s="7"/>
      <c r="Q18" s="7"/>
      <c r="R18" s="34" t="str">
        <f>I15</f>
        <v>NORBERTO</v>
      </c>
      <c r="S18" s="35" t="str">
        <f>J18</f>
        <v>FLAVIO MORAES</v>
      </c>
      <c r="T18" s="7"/>
      <c r="U18" s="7"/>
      <c r="V18" s="7"/>
      <c r="W18" s="7"/>
      <c r="X18" s="7"/>
      <c r="Y18" s="7"/>
      <c r="Z18" s="7"/>
      <c r="AA18" s="34" t="str">
        <f>R15</f>
        <v>BRYANT</v>
      </c>
      <c r="AB18" s="35" t="s">
        <v>99</v>
      </c>
      <c r="AC18" s="7"/>
      <c r="AD18" s="7"/>
      <c r="AE18" s="7"/>
      <c r="AF18" s="7"/>
      <c r="AG18" s="7"/>
      <c r="AH18" s="7"/>
      <c r="AI18" s="7"/>
      <c r="AJ18" s="34" t="str">
        <f>AA15</f>
        <v>ERISMAR</v>
      </c>
      <c r="AK18" s="35" t="s">
        <v>98</v>
      </c>
      <c r="AL18" s="7"/>
      <c r="AM18" s="7"/>
      <c r="AN18" s="7"/>
      <c r="AO18" s="7"/>
      <c r="AP18" s="7"/>
      <c r="AQ18" s="7"/>
      <c r="AR18" s="7"/>
      <c r="AS18" s="34" t="str">
        <f>AJ15</f>
        <v>OLIMPIO</v>
      </c>
      <c r="AU18" s="40">
        <f>IF(OR(D17="",F17=""),"",IF(D17&gt;F17,1,0))</f>
        <v>0</v>
      </c>
      <c r="AV18" s="40">
        <f>IF(OR(D17="",F17=""),"",IF(D17=F17,1,0))</f>
        <v>1</v>
      </c>
      <c r="AW18" s="40">
        <f>IF(OR(D17="",F17=""),"",IF(D17&lt;F17,1,0))</f>
        <v>0</v>
      </c>
      <c r="AX18" s="40">
        <f>IF(OR(D17="",F17=""),"",D17)</f>
        <v>4</v>
      </c>
      <c r="AY18" s="40">
        <f>IF(OR(D17="",F17=""),"",F17)</f>
        <v>4</v>
      </c>
      <c r="AZ18" s="40">
        <f>AW18</f>
        <v>0</v>
      </c>
      <c r="BA18" s="40">
        <f>AV18</f>
        <v>1</v>
      </c>
      <c r="BB18" s="40">
        <f>AU18</f>
        <v>0</v>
      </c>
      <c r="BC18" s="40">
        <f>AY18</f>
        <v>4</v>
      </c>
      <c r="BD18" s="40">
        <f>AX18</f>
        <v>4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3</v>
      </c>
      <c r="BJ18" s="40">
        <f>IF(OR(M17="",O17=""),"",O17)</f>
        <v>6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6</v>
      </c>
      <c r="BO18" s="40">
        <f>BI18</f>
        <v>3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3</v>
      </c>
      <c r="BU18" s="40">
        <f>IF(OR(V17="",X17=""),"",X17)</f>
        <v>8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8</v>
      </c>
      <c r="BZ18" s="40">
        <f>BT18</f>
        <v>3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1</v>
      </c>
      <c r="CF18" s="40">
        <f>IF(OR(AE17="",AG17=""),"",AG17)</f>
        <v>4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4</v>
      </c>
      <c r="CK18" s="40">
        <f>CE18</f>
        <v>1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3</v>
      </c>
      <c r="CQ18" s="40">
        <f>IF(OR(AN17="",AP17=""),"",AP17)</f>
        <v>4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4</v>
      </c>
      <c r="CV18" s="40">
        <f>CP18</f>
        <v>3</v>
      </c>
    </row>
    <row r="19" spans="1:100" ht="16.5" customHeight="1" x14ac:dyDescent="0.15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15">
      <c r="A20" s="36"/>
      <c r="B20" s="8"/>
      <c r="C20" s="8"/>
      <c r="D20" s="33">
        <v>3</v>
      </c>
      <c r="E20" s="30" t="s">
        <v>0</v>
      </c>
      <c r="F20" s="33">
        <v>7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3</v>
      </c>
      <c r="P20" s="8"/>
      <c r="Q20" s="8"/>
      <c r="R20" s="37"/>
      <c r="S20" s="36"/>
      <c r="T20" s="8"/>
      <c r="U20" s="8"/>
      <c r="V20" s="33">
        <v>2</v>
      </c>
      <c r="W20" s="30" t="s">
        <v>0</v>
      </c>
      <c r="X20" s="33">
        <v>7</v>
      </c>
      <c r="Y20" s="8"/>
      <c r="Z20" s="8"/>
      <c r="AA20" s="37"/>
      <c r="AB20" s="36"/>
      <c r="AC20" s="8"/>
      <c r="AD20" s="8"/>
      <c r="AE20" s="33">
        <v>2</v>
      </c>
      <c r="AF20" s="30" t="s">
        <v>0</v>
      </c>
      <c r="AG20" s="33">
        <v>5</v>
      </c>
      <c r="AH20" s="8"/>
      <c r="AI20" s="8"/>
      <c r="AJ20" s="37"/>
      <c r="AK20" s="36"/>
      <c r="AL20" s="8"/>
      <c r="AM20" s="8"/>
      <c r="AN20" s="33">
        <v>4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15">
      <c r="A21" s="35" t="str">
        <f>VLOOKUP(A19,$A$23:$H$42,2,0)</f>
        <v>SAMMA</v>
      </c>
      <c r="B21" s="7"/>
      <c r="C21" s="7"/>
      <c r="D21" s="7"/>
      <c r="E21" s="7"/>
      <c r="F21" s="7"/>
      <c r="G21" s="7"/>
      <c r="H21" s="7"/>
      <c r="I21" s="34" t="str">
        <f>VLOOKUP(C19,$M$23:$T$42,2,0)</f>
        <v>OLIMPIO</v>
      </c>
      <c r="J21" s="35" t="str">
        <f>VLOOKUP(J19,$A$23:$H$42,2,0)</f>
        <v>SAMMA</v>
      </c>
      <c r="K21" s="7"/>
      <c r="L21" s="7"/>
      <c r="M21" s="7"/>
      <c r="N21" s="7"/>
      <c r="O21" s="7"/>
      <c r="P21" s="7"/>
      <c r="Q21" s="7"/>
      <c r="R21" s="34" t="str">
        <f>I18</f>
        <v>MURA</v>
      </c>
      <c r="S21" s="35" t="str">
        <f>J21</f>
        <v>SAMMA</v>
      </c>
      <c r="T21" s="7"/>
      <c r="U21" s="7"/>
      <c r="V21" s="7"/>
      <c r="W21" s="7"/>
      <c r="X21" s="7"/>
      <c r="Y21" s="7"/>
      <c r="Z21" s="7"/>
      <c r="AA21" s="34" t="str">
        <f>R18</f>
        <v>NORBERTO</v>
      </c>
      <c r="AB21" s="35" t="str">
        <f>S21</f>
        <v>SAMMA</v>
      </c>
      <c r="AC21" s="7"/>
      <c r="AD21" s="7"/>
      <c r="AE21" s="7"/>
      <c r="AF21" s="7"/>
      <c r="AG21" s="7"/>
      <c r="AH21" s="7"/>
      <c r="AI21" s="7"/>
      <c r="AJ21" s="34" t="str">
        <f>AA18</f>
        <v>BRYANT</v>
      </c>
      <c r="AK21" s="35" t="str">
        <f>AB21</f>
        <v>SAMMA</v>
      </c>
      <c r="AL21" s="7"/>
      <c r="AM21" s="7"/>
      <c r="AN21" s="7"/>
      <c r="AO21" s="7"/>
      <c r="AP21" s="7"/>
      <c r="AQ21" s="7"/>
      <c r="AR21" s="7"/>
      <c r="AS21" s="34" t="str">
        <f>AJ18</f>
        <v>ERISMAR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3</v>
      </c>
      <c r="AY21" s="40">
        <f>IF(OR(D20="",F20=""),"",F20)</f>
        <v>7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7</v>
      </c>
      <c r="BD21" s="40">
        <f>AX21</f>
        <v>3</v>
      </c>
      <c r="BF21" s="40">
        <f>IF(OR(M20="",O20=""),"",IF(M20&gt;O20,1,0))</f>
        <v>1</v>
      </c>
      <c r="BG21" s="40">
        <f>IF(OR(M20="",O20=""),"",IF(M20=O20,1,0))</f>
        <v>0</v>
      </c>
      <c r="BH21" s="40">
        <f>IF(OR(M20="",O20=""),"",IF(M20&lt;O20,1,0))</f>
        <v>0</v>
      </c>
      <c r="BI21" s="40">
        <f>IF(OR(M20="",O20=""),"",M20)</f>
        <v>4</v>
      </c>
      <c r="BJ21" s="40">
        <f>IF(OR(M20="",O20=""),"",O20)</f>
        <v>3</v>
      </c>
      <c r="BK21" s="40">
        <f>BH21</f>
        <v>0</v>
      </c>
      <c r="BL21" s="40">
        <f>BG21</f>
        <v>0</v>
      </c>
      <c r="BM21" s="40">
        <f>BF21</f>
        <v>1</v>
      </c>
      <c r="BN21" s="40">
        <f>BJ21</f>
        <v>3</v>
      </c>
      <c r="BO21" s="40">
        <f>BI21</f>
        <v>4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2</v>
      </c>
      <c r="BU21" s="40">
        <f>IF(OR(V20="",X20=""),"",X20)</f>
        <v>7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7</v>
      </c>
      <c r="BZ21" s="40">
        <f>BT21</f>
        <v>2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2</v>
      </c>
      <c r="CF21" s="40">
        <f>IF(OR(AE20="",AG20=""),"",AG20)</f>
        <v>5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5</v>
      </c>
      <c r="CK21" s="40">
        <f>CE21</f>
        <v>2</v>
      </c>
      <c r="CM21" s="40">
        <f>IF(OR(AN20="",AP20=""),"",IF(AN20&gt;AP20,1,0))</f>
        <v>0</v>
      </c>
      <c r="CN21" s="40">
        <f>IF(OR(AN20="",AP20=""),"",IF(AN20=AP20,1,0))</f>
        <v>1</v>
      </c>
      <c r="CO21" s="40">
        <f>IF(OR(AN20="",AP20=""),"",IF(AN20&lt;AP20,1,0))</f>
        <v>0</v>
      </c>
      <c r="CP21" s="40">
        <f>IF(OR(AN20="",AP20=""),"",AN20)</f>
        <v>4</v>
      </c>
      <c r="CQ21" s="40">
        <f>IF(OR(AN20="",AP20=""),"",AP20)</f>
        <v>4</v>
      </c>
      <c r="CR21" s="40">
        <f>CO21</f>
        <v>0</v>
      </c>
      <c r="CS21" s="40">
        <f>CN21</f>
        <v>1</v>
      </c>
      <c r="CT21" s="40">
        <f>CM21</f>
        <v>0</v>
      </c>
      <c r="CU21" s="40">
        <f>CQ21</f>
        <v>4</v>
      </c>
      <c r="CV21" s="40">
        <f>CP21</f>
        <v>4</v>
      </c>
    </row>
    <row r="22" spans="1:100" ht="21" customHeight="1" x14ac:dyDescent="0.15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">
      <c r="A23" s="22">
        <v>1</v>
      </c>
      <c r="B23" s="130" t="s">
        <v>94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435</v>
      </c>
      <c r="L23" s="121"/>
      <c r="M23" s="22">
        <v>1</v>
      </c>
      <c r="N23" s="130" t="s">
        <v>105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2017</v>
      </c>
      <c r="X23" s="121"/>
      <c r="AE23" s="31" t="s">
        <v>19</v>
      </c>
      <c r="AF23" s="23"/>
      <c r="AG23" s="129">
        <v>45864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">
      <c r="A24" s="22">
        <v>2</v>
      </c>
      <c r="B24" s="130" t="s">
        <v>95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665</v>
      </c>
      <c r="L24" s="121"/>
      <c r="M24" s="22">
        <v>2</v>
      </c>
      <c r="N24" s="130" t="s">
        <v>103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5</v>
      </c>
      <c r="X24" s="121"/>
    </row>
    <row r="25" spans="1:100" s="25" customFormat="1" ht="21" customHeight="1" x14ac:dyDescent="0.2">
      <c r="A25" s="22">
        <v>3</v>
      </c>
      <c r="B25" s="130" t="s">
        <v>97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921</v>
      </c>
      <c r="L25" s="121"/>
      <c r="M25" s="22">
        <v>3</v>
      </c>
      <c r="N25" s="130" t="s">
        <v>106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1843</v>
      </c>
      <c r="X25" s="121"/>
      <c r="AA25" s="32" t="s">
        <v>21</v>
      </c>
    </row>
    <row r="26" spans="1:100" s="25" customFormat="1" ht="21" customHeight="1" x14ac:dyDescent="0.2">
      <c r="A26" s="22">
        <v>4</v>
      </c>
      <c r="B26" s="130" t="s">
        <v>98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2145</v>
      </c>
      <c r="L26" s="121"/>
      <c r="M26" s="22">
        <v>4</v>
      </c>
      <c r="N26" s="130" t="s">
        <v>107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92</v>
      </c>
      <c r="X26" s="121"/>
      <c r="AA26" s="123" t="s">
        <v>93</v>
      </c>
      <c r="AB26" s="124"/>
      <c r="AC26" s="124"/>
      <c r="AD26" s="124"/>
      <c r="AE26" s="124"/>
      <c r="AF26" s="124"/>
      <c r="AG26" s="125"/>
      <c r="AH26" s="133">
        <f>AQ4</f>
        <v>23</v>
      </c>
      <c r="AI26" s="134"/>
      <c r="AJ26" s="119" t="s">
        <v>3</v>
      </c>
      <c r="AK26" s="137">
        <f>AS4</f>
        <v>27</v>
      </c>
      <c r="AL26" s="133"/>
      <c r="AM26" s="123" t="s">
        <v>100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">
      <c r="A27" s="22">
        <v>5</v>
      </c>
      <c r="B27" s="130" t="s">
        <v>101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150</v>
      </c>
      <c r="L27" s="121"/>
      <c r="M27" s="22">
        <v>5</v>
      </c>
      <c r="N27" s="130" t="s">
        <v>102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54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">
      <c r="A28" s="22" t="s">
        <v>9</v>
      </c>
      <c r="B28" s="130" t="s">
        <v>99</v>
      </c>
      <c r="C28" s="131"/>
      <c r="D28" s="131"/>
      <c r="E28" s="131"/>
      <c r="F28" s="131"/>
      <c r="G28" s="131"/>
      <c r="H28" s="132"/>
      <c r="I28" s="26" t="s">
        <v>8</v>
      </c>
      <c r="J28" s="24"/>
      <c r="K28" s="120">
        <v>579</v>
      </c>
      <c r="L28" s="121"/>
      <c r="M28" s="22" t="s">
        <v>9</v>
      </c>
      <c r="N28" s="130" t="s">
        <v>104</v>
      </c>
      <c r="O28" s="131"/>
      <c r="P28" s="131"/>
      <c r="Q28" s="131"/>
      <c r="R28" s="131"/>
      <c r="S28" s="131"/>
      <c r="T28" s="131"/>
      <c r="U28" s="26" t="s">
        <v>22</v>
      </c>
      <c r="V28" s="24"/>
      <c r="W28" s="120">
        <v>1368</v>
      </c>
      <c r="X28" s="121"/>
      <c r="Y28" s="29"/>
      <c r="Z28" s="29"/>
      <c r="AA28" s="29"/>
      <c r="AB28" s="29"/>
    </row>
    <row r="29" spans="1:100" s="25" customFormat="1" ht="21" customHeight="1" x14ac:dyDescent="0.2">
      <c r="A29" s="22" t="s">
        <v>10</v>
      </c>
      <c r="B29" s="130" t="s">
        <v>96</v>
      </c>
      <c r="C29" s="131"/>
      <c r="D29" s="131"/>
      <c r="E29" s="131"/>
      <c r="F29" s="131"/>
      <c r="G29" s="131"/>
      <c r="H29" s="132"/>
      <c r="I29" s="26" t="s">
        <v>8</v>
      </c>
      <c r="J29" s="24"/>
      <c r="K29" s="120">
        <v>1950</v>
      </c>
      <c r="L29" s="121"/>
      <c r="M29" s="22" t="s">
        <v>10</v>
      </c>
      <c r="N29" s="130"/>
      <c r="O29" s="131"/>
      <c r="P29" s="131"/>
      <c r="Q29" s="131"/>
      <c r="R29" s="131"/>
      <c r="S29" s="131"/>
      <c r="T29" s="131"/>
      <c r="U29" s="26" t="s">
        <v>22</v>
      </c>
      <c r="V29" s="24"/>
      <c r="W29" s="120"/>
      <c r="X29" s="121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">
      <c r="A30" s="22" t="s">
        <v>11</v>
      </c>
      <c r="B30" s="130"/>
      <c r="C30" s="131"/>
      <c r="D30" s="131"/>
      <c r="E30" s="131"/>
      <c r="F30" s="131"/>
      <c r="G30" s="131"/>
      <c r="H30" s="132"/>
      <c r="I30" s="26" t="s">
        <v>8</v>
      </c>
      <c r="J30" s="24"/>
      <c r="K30" s="120"/>
      <c r="L30" s="121"/>
      <c r="M30" s="22" t="s">
        <v>11</v>
      </c>
      <c r="N30" s="130"/>
      <c r="O30" s="131"/>
      <c r="P30" s="131"/>
      <c r="Q30" s="131"/>
      <c r="R30" s="131"/>
      <c r="S30" s="131"/>
      <c r="T30" s="131"/>
      <c r="U30" s="26" t="s">
        <v>22</v>
      </c>
      <c r="V30" s="24"/>
      <c r="W30" s="120"/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">
      <c r="A31" s="22" t="s">
        <v>12</v>
      </c>
      <c r="B31" s="130"/>
      <c r="C31" s="131"/>
      <c r="D31" s="131"/>
      <c r="E31" s="131"/>
      <c r="F31" s="131"/>
      <c r="G31" s="131"/>
      <c r="H31" s="132"/>
      <c r="I31" s="26" t="s">
        <v>8</v>
      </c>
      <c r="J31" s="24"/>
      <c r="K31" s="120"/>
      <c r="L31" s="121"/>
      <c r="M31" s="22" t="s">
        <v>12</v>
      </c>
      <c r="N31" s="130"/>
      <c r="O31" s="131"/>
      <c r="P31" s="131"/>
      <c r="Q31" s="131"/>
      <c r="R31" s="131"/>
      <c r="S31" s="131"/>
      <c r="T31" s="131"/>
      <c r="U31" s="26" t="s">
        <v>22</v>
      </c>
      <c r="V31" s="24"/>
      <c r="W31" s="120"/>
      <c r="X31" s="121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">
      <c r="A32" s="22" t="s">
        <v>13</v>
      </c>
      <c r="B32" s="130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0"/>
      <c r="O32" s="131"/>
      <c r="P32" s="131"/>
      <c r="Q32" s="131"/>
      <c r="R32" s="131"/>
      <c r="S32" s="131"/>
      <c r="T32" s="131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">
      <c r="A33" s="22" t="s">
        <v>80</v>
      </c>
      <c r="B33" s="130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0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">
      <c r="A34" s="22" t="s">
        <v>81</v>
      </c>
      <c r="B34" s="130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0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">
      <c r="A35" s="22" t="s">
        <v>82</v>
      </c>
      <c r="B35" s="130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0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">
      <c r="A36" s="22" t="s">
        <v>83</v>
      </c>
      <c r="B36" s="130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0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">
      <c r="A37" s="22" t="s">
        <v>84</v>
      </c>
      <c r="B37" s="130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0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">
      <c r="A38" s="22" t="s">
        <v>85</v>
      </c>
      <c r="B38" s="130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0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">
      <c r="A39" s="22" t="s">
        <v>86</v>
      </c>
      <c r="B39" s="130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0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">
      <c r="A40" s="22" t="s">
        <v>87</v>
      </c>
      <c r="B40" s="130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0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">
      <c r="A41" s="22" t="s">
        <v>88</v>
      </c>
      <c r="B41" s="130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0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">
      <c r="A42" s="22" t="s">
        <v>89</v>
      </c>
      <c r="B42" s="130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0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D32" sqref="D32"/>
    </sheetView>
  </sheetViews>
  <sheetFormatPr baseColWidth="10" defaultColWidth="7.6640625" defaultRowHeight="13" outlineLevelRow="1" outlineLevelCol="1" x14ac:dyDescent="0.15"/>
  <cols>
    <col min="1" max="1" width="6.6640625" style="44" customWidth="1"/>
    <col min="2" max="2" width="7.6640625" style="55" customWidth="1"/>
    <col min="3" max="3" width="18.6640625" style="44" customWidth="1"/>
    <col min="4" max="12" width="6.6640625" style="44" customWidth="1"/>
    <col min="13" max="13" width="7.6640625" style="44"/>
    <col min="14" max="14" width="18.83203125" style="44" hidden="1" customWidth="1" outlineLevel="1"/>
    <col min="15" max="15" width="7.6640625" style="44" collapsed="1"/>
    <col min="16" max="16384" width="7.6640625" style="44"/>
  </cols>
  <sheetData>
    <row r="1" spans="1:14" ht="25" x14ac:dyDescent="0.15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15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15">
      <c r="C3" s="46" t="s">
        <v>37</v>
      </c>
      <c r="D3" s="63" t="str">
        <f>Súmula!AA26</f>
        <v>S.E. PALMEIRAS</v>
      </c>
      <c r="E3" s="64"/>
      <c r="F3" s="64"/>
      <c r="G3" s="65">
        <f>Súmula!AH26</f>
        <v>23</v>
      </c>
      <c r="H3" s="62" t="s">
        <v>3</v>
      </c>
      <c r="I3" s="66">
        <f>Súmula!AK26</f>
        <v>27</v>
      </c>
      <c r="J3" s="67"/>
      <c r="K3" s="67"/>
      <c r="L3" s="68" t="str">
        <f>Súmula!AM26</f>
        <v>MARIA ZÉLIA</v>
      </c>
    </row>
    <row r="4" spans="1:14" ht="6" customHeight="1" x14ac:dyDescent="0.15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">
      <c r="C5" s="46" t="s">
        <v>38</v>
      </c>
      <c r="D5" s="139">
        <f>Súmula!AG23</f>
        <v>45864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15"/>
    <row r="7" spans="1:14" ht="18" customHeight="1" x14ac:dyDescent="0.15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9" customHeight="1" x14ac:dyDescent="0.15">
      <c r="A8" s="49">
        <f>Súmula!A23</f>
        <v>1</v>
      </c>
      <c r="B8" s="60">
        <f>IF(C8="","",Súmula!K23)</f>
        <v>435</v>
      </c>
      <c r="C8" s="59" t="str">
        <f>IF(Súmula!B23="","",Súmula!B23)</f>
        <v>DEMA</v>
      </c>
      <c r="D8" s="49">
        <f>IF(C8="","",SUM(F8:H8))</f>
        <v>5</v>
      </c>
      <c r="E8" s="69">
        <f>IF(C8="","",(F8*2)+G8)</f>
        <v>7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27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24</v>
      </c>
      <c r="K8" s="49">
        <f>IF(C8="","",I8-J8)</f>
        <v>3</v>
      </c>
      <c r="L8" s="49"/>
      <c r="N8" s="49" t="str">
        <f>IF(N9="",IF(C8="","",PROPER(C8)&amp;" "&amp;E8&amp;"/"&amp;D8*2),IF(C8="","",PROPER(C8)&amp;" "&amp;E8&amp;"/"&amp;D8*2&amp;","))</f>
        <v>Dema 7/10,</v>
      </c>
    </row>
    <row r="9" spans="1:14" ht="19" customHeight="1" x14ac:dyDescent="0.15">
      <c r="A9" s="49">
        <f>Súmula!A24</f>
        <v>2</v>
      </c>
      <c r="B9" s="60">
        <f>IF(C9="","",Súmula!K24)</f>
        <v>665</v>
      </c>
      <c r="C9" s="59" t="str">
        <f>IF(Súmula!B24="","",Súmula!B24)</f>
        <v>LOPES</v>
      </c>
      <c r="D9" s="49">
        <f t="shared" ref="D9:D16" si="0">IF(C9="","",SUM(F9:H9))</f>
        <v>5</v>
      </c>
      <c r="E9" s="69">
        <f t="shared" ref="E9:E27" si="1">IF(C9="","",(F9*2)+G9)</f>
        <v>6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26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19</v>
      </c>
      <c r="K9" s="49">
        <f t="shared" ref="K9:K16" si="2">IF(C9="","",I9-J9)</f>
        <v>7</v>
      </c>
      <c r="L9" s="49"/>
      <c r="N9" s="49" t="str">
        <f t="shared" ref="N9:N27" si="3">IF(N10="",IF(C9="","",PROPER(C9)&amp;" "&amp;E9&amp;"/"&amp;D9*2),IF(C9="","",PROPER(C9)&amp;" "&amp;E9&amp;"/"&amp;D9*2&amp;","))</f>
        <v>Lopes 6/10,</v>
      </c>
    </row>
    <row r="10" spans="1:14" ht="19" customHeight="1" x14ac:dyDescent="0.15">
      <c r="A10" s="49">
        <f>Súmula!A25</f>
        <v>3</v>
      </c>
      <c r="B10" s="60">
        <f>IF(C10="","",Súmula!K25)</f>
        <v>921</v>
      </c>
      <c r="C10" s="59" t="str">
        <f>IF(Súmula!B25="","",Súmula!B25)</f>
        <v>VANNO</v>
      </c>
      <c r="D10" s="49">
        <f t="shared" si="0"/>
        <v>5</v>
      </c>
      <c r="E10" s="69">
        <f t="shared" si="1"/>
        <v>6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24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22</v>
      </c>
      <c r="K10" s="49">
        <f t="shared" si="2"/>
        <v>2</v>
      </c>
      <c r="L10" s="49"/>
      <c r="N10" s="49" t="str">
        <f t="shared" si="3"/>
        <v>Vanno 6/10,</v>
      </c>
    </row>
    <row r="11" spans="1:14" ht="19" customHeight="1" x14ac:dyDescent="0.15">
      <c r="A11" s="49">
        <f>Súmula!A26</f>
        <v>4</v>
      </c>
      <c r="B11" s="60">
        <f>IF(C11="","",Súmula!K26)</f>
        <v>2145</v>
      </c>
      <c r="C11" s="59" t="str">
        <f>IF(Súmula!B26="","",Súmula!B26)</f>
        <v>FLAVIO MORAES</v>
      </c>
      <c r="D11" s="49">
        <f t="shared" si="0"/>
        <v>4</v>
      </c>
      <c r="E11" s="69">
        <f t="shared" si="1"/>
        <v>1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13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22</v>
      </c>
      <c r="K11" s="49">
        <f t="shared" si="2"/>
        <v>-9</v>
      </c>
      <c r="L11" s="49"/>
      <c r="N11" s="49" t="str">
        <f t="shared" si="3"/>
        <v>Flavio Moraes 1/8,</v>
      </c>
    </row>
    <row r="12" spans="1:14" ht="19" customHeight="1" x14ac:dyDescent="0.15">
      <c r="A12" s="49">
        <f>Súmula!A27</f>
        <v>5</v>
      </c>
      <c r="B12" s="60">
        <f>IF(C12="","",Súmula!K27)</f>
        <v>150</v>
      </c>
      <c r="C12" s="59" t="str">
        <f>IF(Súmula!B27="","",Súmula!B27)</f>
        <v>SAMMA</v>
      </c>
      <c r="D12" s="49">
        <f t="shared" si="0"/>
        <v>5</v>
      </c>
      <c r="E12" s="69">
        <f t="shared" si="1"/>
        <v>3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15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26</v>
      </c>
      <c r="K12" s="49">
        <f t="shared" si="2"/>
        <v>-11</v>
      </c>
      <c r="L12" s="49"/>
      <c r="N12" s="49" t="str">
        <f t="shared" si="3"/>
        <v>Samma 3/10,</v>
      </c>
    </row>
    <row r="13" spans="1:14" ht="19" customHeight="1" x14ac:dyDescent="0.15">
      <c r="A13" s="49" t="str">
        <f>Súmula!A28</f>
        <v>R1</v>
      </c>
      <c r="B13" s="60">
        <f>IF(C13="","",Súmula!K28)</f>
        <v>579</v>
      </c>
      <c r="C13" s="59" t="str">
        <f>IF(Súmula!B28="","",Súmula!B28)</f>
        <v>FABIO ROBERTO</v>
      </c>
      <c r="D13" s="49">
        <f t="shared" si="0"/>
        <v>1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49">
        <f t="shared" si="2"/>
        <v>-3</v>
      </c>
      <c r="L13" s="49"/>
      <c r="N13" s="49" t="str">
        <f t="shared" si="3"/>
        <v>Fabio Roberto 0/2,</v>
      </c>
    </row>
    <row r="14" spans="1:14" ht="19" customHeight="1" x14ac:dyDescent="0.15">
      <c r="A14" s="49" t="str">
        <f>Súmula!A29</f>
        <v>R2</v>
      </c>
      <c r="B14" s="60">
        <f>IF(C14="","",Súmula!K29)</f>
        <v>1950</v>
      </c>
      <c r="C14" s="59" t="str">
        <f>IF(Súmula!B29="","",Súmula!B29)</f>
        <v>MILTON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Milton 0/0</v>
      </c>
    </row>
    <row r="15" spans="1:14" ht="19" customHeight="1" x14ac:dyDescent="0.15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9" customHeight="1" x14ac:dyDescent="0.15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9" customHeight="1" x14ac:dyDescent="0.15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9" customHeight="1" outlineLevel="1" x14ac:dyDescent="0.15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9" customHeight="1" outlineLevel="1" x14ac:dyDescent="0.15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9" customHeight="1" outlineLevel="1" x14ac:dyDescent="0.15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9" customHeight="1" outlineLevel="1" x14ac:dyDescent="0.15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9" customHeight="1" outlineLevel="1" x14ac:dyDescent="0.15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9" customHeight="1" outlineLevel="1" x14ac:dyDescent="0.15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9" customHeight="1" outlineLevel="1" x14ac:dyDescent="0.15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9" customHeight="1" outlineLevel="1" x14ac:dyDescent="0.15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9" customHeight="1" outlineLevel="1" x14ac:dyDescent="0.15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9" customHeight="1" outlineLevel="1" x14ac:dyDescent="0.15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9" customHeight="1" x14ac:dyDescent="0.15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23</v>
      </c>
      <c r="F28" s="76">
        <f t="shared" si="6"/>
        <v>10</v>
      </c>
      <c r="G28" s="76">
        <f t="shared" si="6"/>
        <v>3</v>
      </c>
      <c r="H28" s="76">
        <f t="shared" si="6"/>
        <v>12</v>
      </c>
      <c r="I28" s="76">
        <f t="shared" si="6"/>
        <v>106</v>
      </c>
      <c r="J28" s="76">
        <f t="shared" si="6"/>
        <v>117</v>
      </c>
      <c r="K28" s="76">
        <f t="shared" si="6"/>
        <v>-11</v>
      </c>
      <c r="L28" s="76"/>
    </row>
    <row r="29" spans="1:14" ht="19.5" customHeight="1" x14ac:dyDescent="0.15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15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9" customHeight="1" x14ac:dyDescent="0.15">
      <c r="A31" s="49">
        <f>Súmula!M23</f>
        <v>1</v>
      </c>
      <c r="B31" s="60">
        <f>IF(C31="","",Súmula!W23)</f>
        <v>2017</v>
      </c>
      <c r="C31" s="59" t="str">
        <f>IF(Súmula!N23="","",Súmula!N23)</f>
        <v>OLIMPIO</v>
      </c>
      <c r="D31" s="49">
        <f>IF(C31="","",SUM(F31:H31))</f>
        <v>5</v>
      </c>
      <c r="E31" s="69">
        <f t="shared" ref="E31:E50" si="7">IF(C31="","",(F31*2)+G31)</f>
        <v>6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26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24</v>
      </c>
      <c r="K31" s="49">
        <f>IF(C31="","",I31-J31)</f>
        <v>2</v>
      </c>
      <c r="L31" s="49"/>
      <c r="N31" s="49" t="str">
        <f t="shared" ref="N31:N50" si="8">IF(N32="",IF(C31="","",PROPER(C31)&amp;" "&amp;E31&amp;"/"&amp;D31*2),IF(C31="","",PROPER(C31)&amp;" "&amp;E31&amp;"/"&amp;D31*2&amp;","))</f>
        <v>Olimpio 6/10,</v>
      </c>
    </row>
    <row r="32" spans="1:14" ht="19" customHeight="1" x14ac:dyDescent="0.15">
      <c r="A32" s="49">
        <f>Súmula!M24</f>
        <v>2</v>
      </c>
      <c r="B32" s="60">
        <f>IF(C32="","",Súmula!W24)</f>
        <v>5</v>
      </c>
      <c r="C32" s="59" t="str">
        <f>IF(Súmula!N24="","",Súmula!N24)</f>
        <v>MURA</v>
      </c>
      <c r="D32" s="49">
        <f t="shared" ref="D32:D38" si="9">IF(C32="","",SUM(F32:H32))</f>
        <v>4</v>
      </c>
      <c r="E32" s="69">
        <f t="shared" si="7"/>
        <v>1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8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49">
        <f t="shared" ref="K32:K38" si="10">IF(C32="","",I32-J32)</f>
        <v>-9</v>
      </c>
      <c r="L32" s="49"/>
      <c r="N32" s="49" t="str">
        <f t="shared" si="8"/>
        <v>Mura 1/8,</v>
      </c>
    </row>
    <row r="33" spans="1:14" ht="19" customHeight="1" x14ac:dyDescent="0.15">
      <c r="A33" s="49">
        <f>Súmula!M25</f>
        <v>3</v>
      </c>
      <c r="B33" s="60">
        <f>IF(C33="","",Súmula!W25)</f>
        <v>1843</v>
      </c>
      <c r="C33" s="59" t="str">
        <f>IF(Súmula!N25="","",Súmula!N25)</f>
        <v>NORBERTO</v>
      </c>
      <c r="D33" s="49">
        <f t="shared" si="9"/>
        <v>5</v>
      </c>
      <c r="E33" s="69">
        <f t="shared" si="7"/>
        <v>7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27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20</v>
      </c>
      <c r="K33" s="49">
        <f t="shared" si="10"/>
        <v>7</v>
      </c>
      <c r="L33" s="49"/>
      <c r="N33" s="49" t="str">
        <f t="shared" si="8"/>
        <v>Norberto 7/10,</v>
      </c>
    </row>
    <row r="34" spans="1:14" ht="19" customHeight="1" x14ac:dyDescent="0.15">
      <c r="A34" s="49">
        <f>Súmula!M26</f>
        <v>4</v>
      </c>
      <c r="B34" s="60">
        <f>IF(C34="","",Súmula!W26)</f>
        <v>92</v>
      </c>
      <c r="C34" s="59" t="str">
        <f>IF(Súmula!N26="","",Súmula!N26)</f>
        <v>BRYANT</v>
      </c>
      <c r="D34" s="49">
        <f t="shared" si="9"/>
        <v>5</v>
      </c>
      <c r="E34" s="69">
        <f t="shared" si="7"/>
        <v>8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30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18</v>
      </c>
      <c r="K34" s="49">
        <f t="shared" si="10"/>
        <v>12</v>
      </c>
      <c r="L34" s="49"/>
      <c r="N34" s="49" t="str">
        <f t="shared" si="8"/>
        <v>Bryant 8/10,</v>
      </c>
    </row>
    <row r="35" spans="1:14" ht="19" customHeight="1" x14ac:dyDescent="0.15">
      <c r="A35" s="49">
        <f>Súmula!M27</f>
        <v>5</v>
      </c>
      <c r="B35" s="60">
        <f>IF(C35="","",Súmula!W27)</f>
        <v>54</v>
      </c>
      <c r="C35" s="59" t="str">
        <f>IF(Súmula!N27="","",Súmula!N27)</f>
        <v>ERISMAR</v>
      </c>
      <c r="D35" s="49">
        <f t="shared" si="9"/>
        <v>5</v>
      </c>
      <c r="E35" s="69">
        <f t="shared" si="7"/>
        <v>5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22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21</v>
      </c>
      <c r="K35" s="49">
        <f t="shared" si="10"/>
        <v>1</v>
      </c>
      <c r="L35" s="49"/>
      <c r="N35" s="49" t="str">
        <f t="shared" si="8"/>
        <v>Erismar 5/10,</v>
      </c>
    </row>
    <row r="36" spans="1:14" ht="19" customHeight="1" x14ac:dyDescent="0.15">
      <c r="A36" s="49" t="str">
        <f>Súmula!M28</f>
        <v>R1</v>
      </c>
      <c r="B36" s="60">
        <f>IF(C36="","",Súmula!W28)</f>
        <v>1368</v>
      </c>
      <c r="C36" s="59" t="str">
        <f>IF(Súmula!N28="","",Súmula!N28)</f>
        <v>BARBA</v>
      </c>
      <c r="D36" s="49">
        <f t="shared" si="9"/>
        <v>1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4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6</v>
      </c>
      <c r="K36" s="49">
        <f t="shared" si="10"/>
        <v>-2</v>
      </c>
      <c r="L36" s="49"/>
      <c r="N36" s="49" t="str">
        <f t="shared" si="8"/>
        <v>Barba 0/2</v>
      </c>
    </row>
    <row r="37" spans="1:14" ht="19" customHeight="1" x14ac:dyDescent="0.15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9" customHeight="1" x14ac:dyDescent="0.15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9" customHeight="1" x14ac:dyDescent="0.15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9" customHeight="1" x14ac:dyDescent="0.15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9" customHeight="1" outlineLevel="1" x14ac:dyDescent="0.15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9" customHeight="1" outlineLevel="1" x14ac:dyDescent="0.15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9" customHeight="1" outlineLevel="1" x14ac:dyDescent="0.15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9" customHeight="1" outlineLevel="1" x14ac:dyDescent="0.15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9" customHeight="1" outlineLevel="1" x14ac:dyDescent="0.15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9" customHeight="1" outlineLevel="1" x14ac:dyDescent="0.15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9" customHeight="1" outlineLevel="1" x14ac:dyDescent="0.15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9" customHeight="1" outlineLevel="1" x14ac:dyDescent="0.15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9" customHeight="1" outlineLevel="1" x14ac:dyDescent="0.15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9" customHeight="1" outlineLevel="1" x14ac:dyDescent="0.15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9" customHeight="1" x14ac:dyDescent="0.15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27</v>
      </c>
      <c r="F51" s="76">
        <f t="shared" si="13"/>
        <v>12</v>
      </c>
      <c r="G51" s="76">
        <f t="shared" si="13"/>
        <v>3</v>
      </c>
      <c r="H51" s="76">
        <f t="shared" si="13"/>
        <v>10</v>
      </c>
      <c r="I51" s="76">
        <f t="shared" si="13"/>
        <v>117</v>
      </c>
      <c r="J51" s="76">
        <f t="shared" si="13"/>
        <v>106</v>
      </c>
      <c r="K51" s="76">
        <f t="shared" si="13"/>
        <v>11</v>
      </c>
      <c r="L51" s="76"/>
    </row>
    <row r="52" spans="1:14" ht="6" customHeight="1" x14ac:dyDescent="0.15"/>
    <row r="53" spans="1:14" ht="18" customHeight="1" x14ac:dyDescent="0.15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15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15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15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15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15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15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15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15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15">
      <c r="A62" s="100" t="s">
        <v>73</v>
      </c>
      <c r="B62" s="44"/>
    </row>
    <row r="63" spans="1:14" ht="15" customHeight="1" x14ac:dyDescent="0.15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S.E. PALMEIRAS:23 - Dema 7/10,  Lopes 6/10,  Vanno 6/10,  Flavio Moraes 1/8,  Samma 3/10,  Fabio Roberto 0/2,  Milton 0/0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15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15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15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15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ZÉLIA:27 - Olimpio 6/10,  Mura 1/8,  Norberto 7/10,  Bryant 8/10,  Erismar 5/10,  Barba 0/2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15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15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15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15">
      <c r="B71" s="44"/>
    </row>
    <row r="72" spans="1:12" ht="15" customHeight="1" x14ac:dyDescent="0.15">
      <c r="B72" s="44"/>
    </row>
    <row r="73" spans="1:12" ht="15" customHeight="1" x14ac:dyDescent="0.15">
      <c r="B73" s="44"/>
    </row>
    <row r="74" spans="1:12" ht="15" customHeight="1" x14ac:dyDescent="0.15">
      <c r="B74" s="44"/>
    </row>
    <row r="75" spans="1:12" ht="15" customHeight="1" x14ac:dyDescent="0.15">
      <c r="B75" s="44"/>
    </row>
    <row r="76" spans="1:12" ht="15" customHeight="1" x14ac:dyDescent="0.15">
      <c r="B76" s="44"/>
    </row>
    <row r="77" spans="1:12" ht="15" customHeight="1" x14ac:dyDescent="0.15">
      <c r="B77" s="44"/>
    </row>
    <row r="78" spans="1:12" ht="15" customHeight="1" x14ac:dyDescent="0.15">
      <c r="B78" s="44"/>
    </row>
    <row r="79" spans="1:12" ht="15" customHeight="1" x14ac:dyDescent="0.15">
      <c r="B79" s="44"/>
    </row>
    <row r="80" spans="1:12" ht="15" customHeight="1" x14ac:dyDescent="0.15">
      <c r="B80" s="44"/>
    </row>
    <row r="81" spans="2:2" ht="15" customHeight="1" x14ac:dyDescent="0.15">
      <c r="B81" s="44"/>
    </row>
    <row r="82" spans="2:2" ht="15" customHeight="1" x14ac:dyDescent="0.15">
      <c r="B82" s="44"/>
    </row>
    <row r="83" spans="2:2" ht="15" customHeight="1" x14ac:dyDescent="0.15">
      <c r="B83" s="44"/>
    </row>
    <row r="84" spans="2:2" ht="15" customHeight="1" x14ac:dyDescent="0.15">
      <c r="B84" s="44"/>
    </row>
    <row r="85" spans="2:2" ht="15" customHeight="1" x14ac:dyDescent="0.15">
      <c r="B85" s="44"/>
    </row>
    <row r="86" spans="2:2" ht="15" customHeight="1" x14ac:dyDescent="0.15">
      <c r="B86" s="44"/>
    </row>
    <row r="87" spans="2:2" ht="15" customHeight="1" x14ac:dyDescent="0.15">
      <c r="B87" s="44"/>
    </row>
    <row r="88" spans="2:2" ht="15" customHeight="1" x14ac:dyDescent="0.15">
      <c r="B88" s="44"/>
    </row>
    <row r="89" spans="2:2" ht="15" customHeight="1" x14ac:dyDescent="0.15">
      <c r="B89" s="44"/>
    </row>
    <row r="90" spans="2:2" ht="15" customHeight="1" x14ac:dyDescent="0.15">
      <c r="B90" s="44"/>
    </row>
    <row r="91" spans="2:2" ht="15" customHeight="1" x14ac:dyDescent="0.15">
      <c r="B91" s="44"/>
    </row>
    <row r="92" spans="2:2" ht="15" customHeight="1" x14ac:dyDescent="0.15">
      <c r="B92" s="44"/>
    </row>
    <row r="93" spans="2:2" ht="15" customHeight="1" x14ac:dyDescent="0.15">
      <c r="B93" s="44"/>
    </row>
    <row r="94" spans="2:2" ht="15" customHeight="1" x14ac:dyDescent="0.15">
      <c r="B94" s="44"/>
    </row>
    <row r="95" spans="2:2" ht="15" customHeight="1" x14ac:dyDescent="0.15">
      <c r="B95" s="44"/>
    </row>
    <row r="96" spans="2:2" ht="15" customHeight="1" x14ac:dyDescent="0.15">
      <c r="B96" s="44"/>
    </row>
    <row r="97" spans="2:2" ht="15" customHeight="1" x14ac:dyDescent="0.15">
      <c r="B97" s="44"/>
    </row>
    <row r="98" spans="2:2" ht="15" customHeight="1" x14ac:dyDescent="0.15">
      <c r="B98" s="44"/>
    </row>
    <row r="99" spans="2:2" ht="15" customHeight="1" x14ac:dyDescent="0.15">
      <c r="B99" s="44"/>
    </row>
    <row r="100" spans="2:2" ht="15" customHeight="1" x14ac:dyDescent="0.15">
      <c r="B100" s="44"/>
    </row>
    <row r="101" spans="2:2" ht="15" customHeight="1" x14ac:dyDescent="0.15">
      <c r="B101" s="44"/>
    </row>
    <row r="102" spans="2:2" ht="15" customHeight="1" x14ac:dyDescent="0.15">
      <c r="B102" s="44"/>
    </row>
    <row r="103" spans="2:2" ht="15" customHeight="1" x14ac:dyDescent="0.15">
      <c r="B103" s="44"/>
    </row>
    <row r="104" spans="2:2" ht="15" customHeight="1" x14ac:dyDescent="0.15">
      <c r="B104" s="44"/>
    </row>
    <row r="105" spans="2:2" ht="15" customHeight="1" x14ac:dyDescent="0.15">
      <c r="B105" s="44"/>
    </row>
    <row r="106" spans="2:2" ht="15" customHeight="1" x14ac:dyDescent="0.15">
      <c r="B106" s="44"/>
    </row>
    <row r="107" spans="2:2" ht="15" customHeight="1" x14ac:dyDescent="0.15">
      <c r="B107" s="44"/>
    </row>
    <row r="108" spans="2:2" ht="15" customHeight="1" x14ac:dyDescent="0.15">
      <c r="B108" s="44"/>
    </row>
    <row r="109" spans="2:2" ht="15" customHeight="1" x14ac:dyDescent="0.15">
      <c r="B109" s="44"/>
    </row>
    <row r="110" spans="2:2" ht="15" customHeight="1" x14ac:dyDescent="0.15">
      <c r="B110" s="44"/>
    </row>
    <row r="111" spans="2:2" ht="15" customHeight="1" x14ac:dyDescent="0.15">
      <c r="B111" s="44"/>
    </row>
    <row r="112" spans="2:2" ht="15" customHeight="1" x14ac:dyDescent="0.15">
      <c r="B112" s="44"/>
    </row>
    <row r="113" spans="2:2" ht="15" customHeight="1" x14ac:dyDescent="0.15">
      <c r="B113" s="44"/>
    </row>
    <row r="114" spans="2:2" ht="15" customHeight="1" x14ac:dyDescent="0.15">
      <c r="B114" s="44"/>
    </row>
    <row r="115" spans="2:2" ht="15" customHeight="1" x14ac:dyDescent="0.15">
      <c r="B115" s="44"/>
    </row>
    <row r="116" spans="2:2" ht="15" customHeight="1" x14ac:dyDescent="0.15">
      <c r="B116" s="44"/>
    </row>
    <row r="117" spans="2:2" ht="15" customHeight="1" x14ac:dyDescent="0.15">
      <c r="B117" s="44"/>
    </row>
    <row r="118" spans="2:2" ht="15" customHeight="1" x14ac:dyDescent="0.15">
      <c r="B118" s="44"/>
    </row>
    <row r="119" spans="2:2" ht="15" customHeight="1" x14ac:dyDescent="0.15">
      <c r="B119" s="44"/>
    </row>
    <row r="120" spans="2:2" ht="15" customHeight="1" x14ac:dyDescent="0.15">
      <c r="B120" s="44"/>
    </row>
    <row r="121" spans="2:2" ht="15" customHeight="1" x14ac:dyDescent="0.15">
      <c r="B121" s="44"/>
    </row>
    <row r="122" spans="2:2" ht="15" customHeight="1" x14ac:dyDescent="0.15">
      <c r="B122" s="44"/>
    </row>
    <row r="123" spans="2:2" ht="15" customHeight="1" x14ac:dyDescent="0.15">
      <c r="B123" s="44"/>
    </row>
    <row r="124" spans="2:2" ht="15" customHeight="1" x14ac:dyDescent="0.15">
      <c r="B124" s="44"/>
    </row>
    <row r="125" spans="2:2" ht="15" customHeight="1" x14ac:dyDescent="0.15">
      <c r="B125" s="44"/>
    </row>
    <row r="126" spans="2:2" ht="15" customHeight="1" x14ac:dyDescent="0.15">
      <c r="B126" s="44"/>
    </row>
    <row r="127" spans="2:2" ht="15" customHeight="1" x14ac:dyDescent="0.15">
      <c r="B127" s="44"/>
    </row>
    <row r="128" spans="2:2" ht="15" customHeight="1" x14ac:dyDescent="0.15">
      <c r="B128" s="44"/>
    </row>
    <row r="129" spans="2:2" ht="15" customHeight="1" x14ac:dyDescent="0.15">
      <c r="B129" s="44"/>
    </row>
    <row r="130" spans="2:2" ht="15" customHeight="1" x14ac:dyDescent="0.15">
      <c r="B130" s="44"/>
    </row>
    <row r="131" spans="2:2" ht="15" customHeight="1" x14ac:dyDescent="0.15">
      <c r="B131" s="44"/>
    </row>
    <row r="132" spans="2:2" ht="15" customHeight="1" x14ac:dyDescent="0.15">
      <c r="B132" s="44"/>
    </row>
    <row r="133" spans="2:2" ht="15" customHeight="1" x14ac:dyDescent="0.15">
      <c r="B133" s="44"/>
    </row>
    <row r="134" spans="2:2" ht="15" customHeight="1" x14ac:dyDescent="0.15">
      <c r="B134" s="44"/>
    </row>
    <row r="135" spans="2:2" ht="15" customHeight="1" x14ac:dyDescent="0.15">
      <c r="B135" s="44"/>
    </row>
    <row r="136" spans="2:2" ht="15" customHeight="1" x14ac:dyDescent="0.15">
      <c r="B136" s="44"/>
    </row>
    <row r="137" spans="2:2" ht="15" customHeight="1" x14ac:dyDescent="0.15">
      <c r="B137" s="44"/>
    </row>
    <row r="138" spans="2:2" ht="15" customHeight="1" x14ac:dyDescent="0.15">
      <c r="B138" s="44"/>
    </row>
    <row r="139" spans="2:2" ht="15" customHeight="1" x14ac:dyDescent="0.15">
      <c r="B139" s="44"/>
    </row>
    <row r="140" spans="2:2" ht="15" customHeight="1" x14ac:dyDescent="0.15">
      <c r="B140" s="44"/>
    </row>
    <row r="141" spans="2:2" ht="15" customHeight="1" x14ac:dyDescent="0.15">
      <c r="B141" s="44"/>
    </row>
    <row r="142" spans="2:2" ht="15" customHeight="1" x14ac:dyDescent="0.15">
      <c r="B142" s="44"/>
    </row>
    <row r="143" spans="2:2" ht="15" customHeight="1" x14ac:dyDescent="0.15">
      <c r="B143" s="44"/>
    </row>
    <row r="144" spans="2:2" ht="15" customHeight="1" x14ac:dyDescent="0.15">
      <c r="B144" s="44"/>
    </row>
    <row r="145" spans="2:2" ht="15" customHeight="1" x14ac:dyDescent="0.15">
      <c r="B145" s="44"/>
    </row>
    <row r="146" spans="2:2" ht="15" customHeight="1" x14ac:dyDescent="0.15">
      <c r="B146" s="44"/>
    </row>
    <row r="147" spans="2:2" ht="15" customHeight="1" x14ac:dyDescent="0.15">
      <c r="B147" s="44"/>
    </row>
    <row r="148" spans="2:2" ht="15" customHeight="1" x14ac:dyDescent="0.15">
      <c r="B148" s="44"/>
    </row>
    <row r="149" spans="2:2" ht="15" customHeight="1" x14ac:dyDescent="0.15">
      <c r="B149" s="44"/>
    </row>
    <row r="150" spans="2:2" ht="15" customHeight="1" x14ac:dyDescent="0.15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baseColWidth="10" defaultColWidth="4.6640625" defaultRowHeight="14" x14ac:dyDescent="0.15"/>
  <cols>
    <col min="1" max="1" width="3.83203125" style="1" customWidth="1"/>
    <col min="2" max="2" width="2.33203125" style="1" customWidth="1"/>
    <col min="3" max="4" width="3.83203125" style="1" customWidth="1"/>
    <col min="5" max="5" width="2.33203125" style="1" customWidth="1"/>
    <col min="6" max="7" width="3.83203125" style="1" customWidth="1"/>
    <col min="8" max="8" width="2.33203125" style="1" customWidth="1"/>
    <col min="9" max="10" width="3.83203125" style="1" customWidth="1"/>
    <col min="11" max="11" width="2.33203125" style="1" customWidth="1"/>
    <col min="12" max="13" width="3.83203125" style="1" customWidth="1"/>
    <col min="14" max="14" width="2.33203125" style="1" customWidth="1"/>
    <col min="15" max="16" width="3.83203125" style="1" customWidth="1"/>
    <col min="17" max="17" width="2.33203125" style="1" customWidth="1"/>
    <col min="18" max="19" width="3.83203125" style="1" customWidth="1"/>
    <col min="20" max="20" width="2.33203125" style="1" customWidth="1"/>
    <col min="21" max="22" width="3.83203125" style="1" customWidth="1"/>
    <col min="23" max="23" width="2.33203125" style="1" customWidth="1"/>
    <col min="24" max="25" width="3.83203125" style="1" customWidth="1"/>
    <col min="26" max="26" width="2.33203125" style="1" customWidth="1"/>
    <col min="27" max="28" width="3.83203125" style="1" customWidth="1"/>
    <col min="29" max="29" width="2.33203125" style="1" customWidth="1"/>
    <col min="30" max="31" width="3.83203125" style="1" customWidth="1"/>
    <col min="32" max="32" width="2.33203125" style="1" customWidth="1"/>
    <col min="33" max="34" width="3.83203125" style="1" customWidth="1"/>
    <col min="35" max="35" width="2.33203125" style="1" customWidth="1"/>
    <col min="36" max="37" width="3.83203125" style="1" customWidth="1"/>
    <col min="38" max="38" width="2.33203125" style="1" customWidth="1"/>
    <col min="39" max="40" width="3.83203125" style="1" customWidth="1"/>
    <col min="41" max="41" width="2.33203125" style="1" customWidth="1"/>
    <col min="42" max="43" width="3.83203125" style="1" customWidth="1"/>
    <col min="44" max="44" width="2.33203125" style="1" customWidth="1"/>
    <col min="45" max="45" width="3.83203125" style="1" customWidth="1"/>
    <col min="46" max="16384" width="4.6640625" style="8"/>
  </cols>
  <sheetData>
    <row r="1" spans="1:55" s="25" customFormat="1" ht="33" x14ac:dyDescent="0.3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3" x14ac:dyDescent="0.15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15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15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15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15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15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15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15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15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15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15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15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15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15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15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15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15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15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15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15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37"/>
      <c r="AI26" s="134"/>
      <c r="AJ26" s="153" t="s">
        <v>3</v>
      </c>
      <c r="AK26" s="137"/>
      <c r="AL26" s="13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8"/>
      <c r="AI27" s="136"/>
      <c r="AJ27" s="153"/>
      <c r="AK27" s="138"/>
      <c r="AL27" s="13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15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Adriano Bertucci</cp:lastModifiedBy>
  <cp:lastPrinted>2012-12-31T14:26:20Z</cp:lastPrinted>
  <dcterms:created xsi:type="dcterms:W3CDTF">2011-02-06T02:23:49Z</dcterms:created>
  <dcterms:modified xsi:type="dcterms:W3CDTF">2025-07-26T15:15:57Z</dcterms:modified>
</cp:coreProperties>
</file>