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Tecnico\Sumulas\"/>
    </mc:Choice>
  </mc:AlternateContent>
  <bookViews>
    <workbookView xWindow="0" yWindow="0" windowWidth="27945" windowHeight="1236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I9" i="2"/>
  <c r="I12" i="2"/>
  <c r="R15" i="2" s="1"/>
  <c r="AA18" i="2" s="1"/>
  <c r="AJ21" i="2" s="1"/>
  <c r="AS9" i="2" s="1"/>
  <c r="I15" i="2"/>
  <c r="R18" i="2" s="1"/>
  <c r="AA21" i="2" s="1"/>
  <c r="AJ9" i="2" s="1"/>
  <c r="AS12" i="2" s="1"/>
  <c r="I18" i="2"/>
  <c r="R21" i="2" s="1"/>
  <c r="AA9" i="2" s="1"/>
  <c r="AJ12" i="2" s="1"/>
  <c r="AS15" i="2" s="1"/>
  <c r="I21" i="2"/>
  <c r="R9" i="2" s="1"/>
  <c r="AW9" i="2"/>
  <c r="AW12" i="2"/>
  <c r="AW15" i="2"/>
  <c r="AW18" i="2"/>
  <c r="AW21" i="2"/>
  <c r="AW6" i="2"/>
  <c r="AV9" i="2"/>
  <c r="AV12" i="2"/>
  <c r="AV15" i="2"/>
  <c r="AV18" i="2"/>
  <c r="AV21" i="2"/>
  <c r="AV6" i="2"/>
  <c r="C5" i="2"/>
  <c r="I4" i="2"/>
  <c r="BH9" i="2"/>
  <c r="BH12" i="2"/>
  <c r="BH15" i="2"/>
  <c r="BH18" i="2"/>
  <c r="BH21" i="2"/>
  <c r="BH6" i="2"/>
  <c r="BG9" i="2"/>
  <c r="BG12" i="2"/>
  <c r="BG15" i="2"/>
  <c r="BG18" i="2"/>
  <c r="BG21" i="2"/>
  <c r="BG6" i="2"/>
  <c r="L5" i="2"/>
  <c r="R4" i="2"/>
  <c r="BS9" i="2"/>
  <c r="BS12" i="2"/>
  <c r="BS15" i="2"/>
  <c r="BS18" i="2"/>
  <c r="BS21" i="2"/>
  <c r="BS6" i="2"/>
  <c r="BR9" i="2"/>
  <c r="BR12" i="2"/>
  <c r="BR15" i="2"/>
  <c r="BR18" i="2"/>
  <c r="BR21" i="2"/>
  <c r="BR6" i="2"/>
  <c r="U5" i="2"/>
  <c r="AA4" i="2"/>
  <c r="CD9" i="2"/>
  <c r="CD12" i="2"/>
  <c r="CD15" i="2"/>
  <c r="CD18" i="2"/>
  <c r="CD21" i="2"/>
  <c r="CD6" i="2"/>
  <c r="CC9" i="2"/>
  <c r="CC12" i="2"/>
  <c r="CC15" i="2"/>
  <c r="CC18" i="2"/>
  <c r="CC21" i="2"/>
  <c r="CC6" i="2"/>
  <c r="AD5" i="2"/>
  <c r="AJ4" i="2"/>
  <c r="CO9" i="2"/>
  <c r="CO12" i="2"/>
  <c r="CO15" i="2"/>
  <c r="CO18" i="2"/>
  <c r="CO21" i="2"/>
  <c r="CO6" i="2"/>
  <c r="CN9" i="2"/>
  <c r="CN12" i="2"/>
  <c r="CN15" i="2"/>
  <c r="CN18" i="2"/>
  <c r="CN21" i="2"/>
  <c r="CN6" i="2"/>
  <c r="AM5" i="2"/>
  <c r="AS4" i="2"/>
  <c r="C42" i="6"/>
  <c r="E42" i="6"/>
  <c r="C39" i="6"/>
  <c r="E39" i="6"/>
  <c r="C38" i="6"/>
  <c r="E38" i="6"/>
  <c r="C27" i="6"/>
  <c r="E27" i="6"/>
  <c r="C24" i="6"/>
  <c r="E24" i="6"/>
  <c r="C23" i="6"/>
  <c r="E23" i="6"/>
  <c r="C20" i="6"/>
  <c r="E20" i="6"/>
  <c r="C19" i="6"/>
  <c r="E19" i="6"/>
  <c r="C16" i="6"/>
  <c r="A9" i="2"/>
  <c r="A12" i="2"/>
  <c r="A15" i="2"/>
  <c r="A18" i="2"/>
  <c r="A21" i="2"/>
  <c r="J9" i="2"/>
  <c r="J12" i="2"/>
  <c r="J15" i="2"/>
  <c r="J18" i="2"/>
  <c r="S9" i="2"/>
  <c r="S12" i="2"/>
  <c r="S15" i="2"/>
  <c r="S18" i="2"/>
  <c r="AB9" i="2"/>
  <c r="AB12" i="2"/>
  <c r="AB15" i="2"/>
  <c r="AB18" i="2"/>
  <c r="AB21" i="2"/>
  <c r="AK18" i="2"/>
  <c r="AU9" i="2"/>
  <c r="AU12" i="2"/>
  <c r="AU15" i="2"/>
  <c r="AU18" i="2"/>
  <c r="AU21" i="2"/>
  <c r="AU6" i="2"/>
  <c r="A5" i="2"/>
  <c r="AK26" i="2"/>
  <c r="BF9" i="2"/>
  <c r="BF12" i="2"/>
  <c r="BF15" i="2"/>
  <c r="BF18" i="2"/>
  <c r="BF21" i="2"/>
  <c r="BF6" i="2"/>
  <c r="J5" i="2"/>
  <c r="BQ9" i="2"/>
  <c r="BQ12" i="2"/>
  <c r="BQ15" i="2"/>
  <c r="BQ18" i="2"/>
  <c r="BQ21" i="2"/>
  <c r="BQ6" i="2"/>
  <c r="S5" i="2"/>
  <c r="CB9" i="2"/>
  <c r="CB12" i="2"/>
  <c r="CB15" i="2"/>
  <c r="CB18" i="2"/>
  <c r="CB21" i="2"/>
  <c r="CB6" i="2"/>
  <c r="AB5" i="2"/>
  <c r="CM9" i="2"/>
  <c r="CM12" i="2"/>
  <c r="CM15" i="2"/>
  <c r="CM18" i="2"/>
  <c r="CM21" i="2"/>
  <c r="CM6" i="2"/>
  <c r="AK5" i="2"/>
  <c r="F16" i="6"/>
  <c r="E16" i="6" s="1"/>
  <c r="G16" i="6"/>
  <c r="C15" i="6"/>
  <c r="F15" i="6"/>
  <c r="E15" i="6" s="1"/>
  <c r="G15" i="6"/>
  <c r="D15" i="6" s="1"/>
  <c r="N27" i="6"/>
  <c r="C26" i="6"/>
  <c r="N26" i="6"/>
  <c r="C25" i="6"/>
  <c r="N25" i="6"/>
  <c r="N24" i="6"/>
  <c r="N23" i="6"/>
  <c r="N22" i="6" s="1"/>
  <c r="N21" i="6" s="1"/>
  <c r="N20" i="6" s="1"/>
  <c r="N19" i="6" s="1"/>
  <c r="N18" i="6" s="1"/>
  <c r="N17" i="6" s="1"/>
  <c r="N16" i="6" s="1"/>
  <c r="N15" i="6" s="1"/>
  <c r="N14" i="6" s="1"/>
  <c r="C22" i="6"/>
  <c r="C21" i="6"/>
  <c r="C18" i="6"/>
  <c r="C17" i="6"/>
  <c r="H16" i="6"/>
  <c r="D16" i="6"/>
  <c r="H15" i="6"/>
  <c r="C14" i="6"/>
  <c r="F14" i="6"/>
  <c r="G14" i="6"/>
  <c r="E14" i="6" s="1"/>
  <c r="H14" i="6"/>
  <c r="D14" i="6" s="1"/>
  <c r="C13" i="6"/>
  <c r="F13" i="6"/>
  <c r="E13" i="6" s="1"/>
  <c r="G13" i="6"/>
  <c r="H13" i="6"/>
  <c r="A39" i="6"/>
  <c r="F39" i="6"/>
  <c r="A40" i="6"/>
  <c r="C40" i="6"/>
  <c r="E40" i="6"/>
  <c r="A41" i="6"/>
  <c r="C41" i="6"/>
  <c r="E41" i="6"/>
  <c r="A42" i="6"/>
  <c r="J42" i="6"/>
  <c r="A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E17" i="6"/>
  <c r="A18" i="6"/>
  <c r="E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C34" i="6"/>
  <c r="B34" i="6"/>
  <c r="C33" i="6"/>
  <c r="C32" i="6"/>
  <c r="C31" i="6"/>
  <c r="B31" i="6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R21" i="2"/>
  <c r="CS21" i="2"/>
  <c r="CT21" i="2"/>
  <c r="CQ18" i="2"/>
  <c r="CU18" i="2"/>
  <c r="CP18" i="2"/>
  <c r="CV18" i="2"/>
  <c r="CR18" i="2"/>
  <c r="CS18" i="2"/>
  <c r="CT18" i="2"/>
  <c r="CQ15" i="2"/>
  <c r="CU15" i="2"/>
  <c r="CP15" i="2"/>
  <c r="CV15" i="2"/>
  <c r="CR15" i="2"/>
  <c r="CS15" i="2"/>
  <c r="CT15" i="2"/>
  <c r="CQ12" i="2"/>
  <c r="CU12" i="2"/>
  <c r="CP12" i="2"/>
  <c r="CV12" i="2"/>
  <c r="CR12" i="2"/>
  <c r="CS12" i="2"/>
  <c r="CT12" i="2"/>
  <c r="CQ9" i="2"/>
  <c r="CU9" i="2"/>
  <c r="CP9" i="2"/>
  <c r="CV9" i="2"/>
  <c r="CR9" i="2"/>
  <c r="CS9" i="2"/>
  <c r="CM2" i="2"/>
  <c r="CB2" i="2"/>
  <c r="CF21" i="2"/>
  <c r="CJ21" i="2"/>
  <c r="CE21" i="2"/>
  <c r="CK21" i="2"/>
  <c r="CG21" i="2"/>
  <c r="CH21" i="2"/>
  <c r="CI21" i="2"/>
  <c r="CF18" i="2"/>
  <c r="CJ18" i="2"/>
  <c r="CE18" i="2"/>
  <c r="CK18" i="2"/>
  <c r="CG18" i="2"/>
  <c r="CH18" i="2"/>
  <c r="CI18" i="2"/>
  <c r="CF15" i="2"/>
  <c r="CJ15" i="2"/>
  <c r="CE15" i="2"/>
  <c r="CK15" i="2"/>
  <c r="CG15" i="2"/>
  <c r="CH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Q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J7" i="2"/>
  <c r="S7" i="2"/>
  <c r="AB7" i="2"/>
  <c r="AK7" i="2"/>
  <c r="A10" i="2"/>
  <c r="A13" i="2"/>
  <c r="C16" i="2"/>
  <c r="C13" i="2"/>
  <c r="J10" i="2"/>
  <c r="S10" i="2"/>
  <c r="AB10" i="2"/>
  <c r="AK10" i="2"/>
  <c r="L16" i="2"/>
  <c r="U19" i="2"/>
  <c r="AD7" i="2"/>
  <c r="AM10" i="2"/>
  <c r="C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J13" i="2"/>
  <c r="A16" i="2"/>
  <c r="B15" i="6"/>
  <c r="C7" i="2"/>
  <c r="B36" i="6"/>
  <c r="B16" i="6"/>
  <c r="L19" i="2"/>
  <c r="U7" i="2"/>
  <c r="AD10" i="2"/>
  <c r="AM13" i="2"/>
  <c r="BU6" i="2"/>
  <c r="CF6" i="2"/>
  <c r="B13" i="6"/>
  <c r="L10" i="2"/>
  <c r="U13" i="2"/>
  <c r="AD16" i="2"/>
  <c r="AM19" i="2"/>
  <c r="J16" i="2"/>
  <c r="A19" i="2"/>
  <c r="S13" i="2"/>
  <c r="AB13" i="2"/>
  <c r="AK13" i="2"/>
  <c r="J19" i="2"/>
  <c r="S16" i="2"/>
  <c r="AB16" i="2"/>
  <c r="AK16" i="2"/>
  <c r="S19" i="2"/>
  <c r="AB19" i="2"/>
  <c r="AK19" i="2"/>
  <c r="I46" i="6"/>
  <c r="H42" i="6"/>
  <c r="I49" i="6"/>
  <c r="I50" i="6"/>
  <c r="I40" i="6"/>
  <c r="F38" i="6"/>
  <c r="H38" i="6"/>
  <c r="G48" i="6"/>
  <c r="I44" i="6"/>
  <c r="G42" i="6"/>
  <c r="G44" i="6"/>
  <c r="H50" i="6"/>
  <c r="H44" i="6"/>
  <c r="H39" i="6"/>
  <c r="J40" i="6"/>
  <c r="H41" i="6"/>
  <c r="G41" i="6"/>
  <c r="J48" i="6"/>
  <c r="K44" i="6"/>
  <c r="G49" i="6"/>
  <c r="F42" i="6"/>
  <c r="D42" i="6"/>
  <c r="G50" i="6"/>
  <c r="G46" i="6"/>
  <c r="I45" i="6"/>
  <c r="F47" i="6"/>
  <c r="J38" i="6"/>
  <c r="K38" i="6"/>
  <c r="J39" i="6"/>
  <c r="J46" i="6"/>
  <c r="K46" i="6"/>
  <c r="J50" i="6"/>
  <c r="F44" i="6"/>
  <c r="F49" i="6"/>
  <c r="G45" i="6"/>
  <c r="K41" i="6"/>
  <c r="K40" i="6"/>
  <c r="F50" i="6"/>
  <c r="F45" i="6"/>
  <c r="G37" i="6"/>
  <c r="H45" i="6"/>
  <c r="F40" i="6"/>
  <c r="I48" i="6"/>
  <c r="J49" i="6"/>
  <c r="K49" i="6"/>
  <c r="I39" i="6"/>
  <c r="J45" i="6"/>
  <c r="H48" i="6"/>
  <c r="H46" i="6"/>
  <c r="I47" i="6"/>
  <c r="F46" i="6"/>
  <c r="F48" i="6"/>
  <c r="G38" i="6"/>
  <c r="D38" i="6"/>
  <c r="G39" i="6"/>
  <c r="K45" i="6"/>
  <c r="K39" i="6"/>
  <c r="K48" i="6"/>
  <c r="K42" i="6"/>
  <c r="D49" i="6"/>
  <c r="K37" i="6"/>
  <c r="D39" i="6"/>
  <c r="D41" i="6"/>
  <c r="I27" i="6"/>
  <c r="I17" i="6"/>
  <c r="I21" i="6"/>
  <c r="J17" i="6"/>
  <c r="D48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F17" i="6"/>
  <c r="D17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I15" i="6"/>
  <c r="I16" i="6"/>
  <c r="I13" i="6"/>
  <c r="J15" i="6"/>
  <c r="I14" i="6"/>
  <c r="J14" i="6"/>
  <c r="K14" i="6"/>
  <c r="J13" i="6"/>
  <c r="K23" i="6"/>
  <c r="D19" i="6"/>
  <c r="D20" i="6"/>
  <c r="K15" i="6"/>
  <c r="K13" i="6"/>
  <c r="K16" i="6"/>
  <c r="CE6" i="2"/>
  <c r="CQ6" i="2"/>
  <c r="BT6" i="2"/>
  <c r="CP6" i="2"/>
  <c r="BZ9" i="2"/>
  <c r="BI6" i="2"/>
  <c r="CT9" i="2"/>
  <c r="BJ6" i="2"/>
  <c r="BX9" i="2"/>
  <c r="AY6" i="2"/>
  <c r="AX6" i="2"/>
  <c r="BB9" i="2"/>
  <c r="B33" i="6"/>
  <c r="E37" i="6"/>
  <c r="B37" i="6"/>
  <c r="F37" i="6"/>
  <c r="I37" i="6"/>
  <c r="H37" i="6"/>
  <c r="J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K18" i="6"/>
  <c r="D21" i="6"/>
  <c r="D25" i="6"/>
  <c r="H20" i="6"/>
  <c r="J20" i="6"/>
  <c r="H21" i="6"/>
  <c r="H17" i="6"/>
  <c r="G19" i="6"/>
  <c r="J25" i="6"/>
  <c r="F25" i="6"/>
  <c r="I26" i="6"/>
  <c r="K22" i="6"/>
  <c r="H18" i="6"/>
  <c r="G17" i="6"/>
  <c r="J21" i="6"/>
  <c r="D40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G40" i="6"/>
  <c r="I38" i="6"/>
  <c r="B8" i="6"/>
  <c r="B40" i="6"/>
  <c r="B44" i="6"/>
  <c r="B48" i="6"/>
  <c r="B32" i="6"/>
  <c r="B26" i="6"/>
  <c r="G4" i="2"/>
  <c r="P4" i="2"/>
  <c r="Y4" i="2"/>
  <c r="AH4" i="2"/>
  <c r="AQ4" i="2"/>
  <c r="AH26" i="2"/>
  <c r="G3" i="6"/>
  <c r="I3" i="6"/>
  <c r="G12" i="6"/>
  <c r="H12" i="6"/>
  <c r="J12" i="6"/>
  <c r="K12" i="6" s="1"/>
  <c r="G8" i="6"/>
  <c r="G28" i="6" s="1"/>
  <c r="F10" i="6"/>
  <c r="D10" i="6" s="1"/>
  <c r="F12" i="6"/>
  <c r="D12" i="6" s="1"/>
  <c r="I12" i="6"/>
  <c r="H11" i="6"/>
  <c r="J11" i="6"/>
  <c r="G11" i="6"/>
  <c r="H10" i="6"/>
  <c r="G10" i="6"/>
  <c r="E10" i="6" s="1"/>
  <c r="I11" i="6"/>
  <c r="K11" i="6" s="1"/>
  <c r="F8" i="6"/>
  <c r="F28" i="6" s="1"/>
  <c r="I10" i="6"/>
  <c r="K10" i="6" s="1"/>
  <c r="F11" i="6"/>
  <c r="D11" i="6" s="1"/>
  <c r="I8" i="6"/>
  <c r="I28" i="6" s="1"/>
  <c r="J10" i="6"/>
  <c r="I9" i="6"/>
  <c r="K9" i="6" s="1"/>
  <c r="H8" i="6"/>
  <c r="H28" i="6" s="1"/>
  <c r="F9" i="6"/>
  <c r="E9" i="6" s="1"/>
  <c r="H9" i="6"/>
  <c r="J9" i="6"/>
  <c r="G9" i="6"/>
  <c r="J8" i="6"/>
  <c r="J28" i="6" s="1"/>
  <c r="K8" i="6" l="1"/>
  <c r="K28" i="6" s="1"/>
  <c r="E8" i="6"/>
  <c r="D9" i="6"/>
  <c r="D8" i="6"/>
  <c r="E11" i="6"/>
  <c r="E12" i="6"/>
  <c r="D13" i="6"/>
  <c r="N13" i="6" s="1"/>
  <c r="N12" i="6" s="1"/>
  <c r="N11" i="6" s="1"/>
  <c r="N10" i="6" s="1"/>
  <c r="N9" i="6" s="1"/>
  <c r="N8" i="6" s="1"/>
  <c r="A63" i="6" s="1"/>
  <c r="I35" i="6"/>
  <c r="I31" i="6"/>
  <c r="G43" i="6"/>
  <c r="H34" i="6"/>
  <c r="H36" i="6"/>
  <c r="J33" i="6"/>
  <c r="H33" i="6"/>
  <c r="F32" i="6"/>
  <c r="E32" i="6" s="1"/>
  <c r="G32" i="6"/>
  <c r="I33" i="6"/>
  <c r="K33" i="6" s="1"/>
  <c r="I32" i="6"/>
  <c r="I36" i="6"/>
  <c r="K36" i="6" s="1"/>
  <c r="J31" i="6"/>
  <c r="G31" i="6"/>
  <c r="G33" i="6"/>
  <c r="F31" i="6"/>
  <c r="D31" i="6" s="1"/>
  <c r="AA12" i="2"/>
  <c r="AJ15" i="2" s="1"/>
  <c r="AS18" i="2" s="1"/>
  <c r="H31" i="6"/>
  <c r="H32" i="6"/>
  <c r="J43" i="6"/>
  <c r="I43" i="6"/>
  <c r="R12" i="2"/>
  <c r="AA15" i="2" s="1"/>
  <c r="AJ18" i="2" s="1"/>
  <c r="AS21" i="2" s="1"/>
  <c r="J36" i="6"/>
  <c r="D28" i="6" l="1"/>
  <c r="E28" i="6"/>
  <c r="E31" i="6"/>
  <c r="K31" i="6"/>
  <c r="F33" i="6"/>
  <c r="E33" i="6" s="1"/>
  <c r="D32" i="6"/>
  <c r="F43" i="6"/>
  <c r="G34" i="6"/>
  <c r="H35" i="6"/>
  <c r="H51" i="6" s="1"/>
  <c r="G35" i="6"/>
  <c r="J35" i="6"/>
  <c r="K35" i="6" s="1"/>
  <c r="H43" i="6"/>
  <c r="F34" i="6"/>
  <c r="E34" i="6" s="1"/>
  <c r="F36" i="6"/>
  <c r="J34" i="6"/>
  <c r="F35" i="6"/>
  <c r="K43" i="6"/>
  <c r="J32" i="6"/>
  <c r="I34" i="6"/>
  <c r="G36" i="6"/>
  <c r="J51" i="6" l="1"/>
  <c r="D36" i="6"/>
  <c r="E36" i="6"/>
  <c r="K32" i="6"/>
  <c r="D35" i="6"/>
  <c r="E35" i="6"/>
  <c r="D43" i="6"/>
  <c r="E43" i="6"/>
  <c r="N43" i="6" s="1"/>
  <c r="N42" i="6" s="1"/>
  <c r="N41" i="6" s="1"/>
  <c r="N40" i="6" s="1"/>
  <c r="N39" i="6" s="1"/>
  <c r="N38" i="6" s="1"/>
  <c r="N37" i="6" s="1"/>
  <c r="N36" i="6" s="1"/>
  <c r="N35" i="6" s="1"/>
  <c r="N34" i="6" s="1"/>
  <c r="N33" i="6" s="1"/>
  <c r="N32" i="6" s="1"/>
  <c r="N31" i="6" s="1"/>
  <c r="A67" i="6" s="1"/>
  <c r="F51" i="6"/>
  <c r="D34" i="6"/>
  <c r="G51" i="6"/>
  <c r="D33" i="6"/>
  <c r="D51" i="6" s="1"/>
  <c r="K34" i="6"/>
  <c r="K51" i="6" s="1"/>
  <c r="I51" i="6"/>
  <c r="E51" i="6" l="1"/>
</calcChain>
</file>

<file path=xl/sharedStrings.xml><?xml version="1.0" encoding="utf-8"?>
<sst xmlns="http://schemas.openxmlformats.org/spreadsheetml/2006/main" count="442" uniqueCount="112">
  <si>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</si>
  <si>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</si>
  <si>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</si>
  <si>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</si>
  <si>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</si>
  <si>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</si>
  <si>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</si>
  <si>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</si>
  <si>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</si>
  <si>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</si>
  <si>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</si>
  <si>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</si>
  <si>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</si>
  <si>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</si>
  <si>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</si>
  <si>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</si>
  <si>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</si>
  <si>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</si>
  <si>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</si>
  <si>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</si>
  <si>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</si>
  <si>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</si>
  <si>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</si>
  <si>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</si>
  <si>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</si>
  <si>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</si>
  <si>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</si>
  <si>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</si>
  <si>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</si>
  <si>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</si>
  <si>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</si>
  <si>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</si>
  <si>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</si>
  <si>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</si>
  <si>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</si>
  <si>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</si>
  <si>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</si>
  <si>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</si>
  <si>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</si>
  <si>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</si>
  <si>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</si>
  <si>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</si>
  <si>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</si>
  <si>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</si>
  <si>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</si>
  <si>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</si>
  <si>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</si>
  <si>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</si>
  <si>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</si>
  <si>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</si>
  <si>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</si>
  <si>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</si>
  <si>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</si>
  <si>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</si>
  <si>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</si>
  <si>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</si>
  <si>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</si>
  <si>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</si>
  <si>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</si>
  <si>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</si>
  <si>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</si>
  <si>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</si>
  <si>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</si>
  <si>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</si>
  <si>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</si>
  <si>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</si>
  <si>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</si>
  <si>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</si>
  <si>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</si>
  <si>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</si>
  <si>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</si>
  <si>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</si>
  <si>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</si>
  <si>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</si>
  <si>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</si>
  <si>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</si>
  <si>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</si>
  <si>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</si>
  <si>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</si>
  <si>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</si>
  <si>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</si>
  <si>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</si>
  <si>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</si>
  <si>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</si>
  <si>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</si>
  <si>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</si>
  <si>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</si>
  <si>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</si>
  <si>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</si>
  <si>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</si>
  <si>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</si>
  <si>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</si>
  <si>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Erismar </t>
  </si>
  <si>
    <t xml:space="preserve">Olímpio </t>
  </si>
  <si>
    <t>Lito</t>
  </si>
  <si>
    <t>Brayant</t>
  </si>
  <si>
    <t>Sammartino</t>
  </si>
  <si>
    <t>Mura</t>
  </si>
  <si>
    <t>Marco Bianchi</t>
  </si>
  <si>
    <t xml:space="preserve">Marcelo Leite </t>
  </si>
  <si>
    <t>Paulinho</t>
  </si>
  <si>
    <t>Fábio  Ramires</t>
  </si>
  <si>
    <t>Flosi</t>
  </si>
  <si>
    <t>Zanela</t>
  </si>
  <si>
    <t>Eizu</t>
  </si>
  <si>
    <t>Julinho</t>
  </si>
  <si>
    <t>Bene</t>
  </si>
  <si>
    <t>Paulino  Meira</t>
  </si>
  <si>
    <t>M</t>
  </si>
  <si>
    <t>25 de março de 2022</t>
  </si>
  <si>
    <t>Maria Zélia</t>
  </si>
  <si>
    <t>Cisplatina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</si>
</sst>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E24CDF47-AA52-A6A7-7E24-075A7668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F08AFB4E-CFEA-2D19-CB63-7ECA4E92D74A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381E02DA-312F-F213-0D28-EE7BBE304F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30239675-6148-EE1E-9D48-637FB8527FE2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E7B97AC7-097B-F53F-F7FC-43DF5D1DA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21381079-5949-3790-03F3-0E62F95E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B2975925-0C0D-090F-17D5-B72320A8FEEF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:a16="http://schemas.microsoft.com/office/drawing/2014/main" xmlns="" id="{3006CD63-3420-3AAC-A0F7-CD31E6779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:a16="http://schemas.microsoft.com/office/drawing/2014/main" xmlns="" id="{9DA51E72-761D-2892-6C95-080E4329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3F07672E-28A3-DED6-3F06-3056C25D9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586B8F8F-9F74-5932-A053-B6165B117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52EE6342-5CE1-C609-A632-16FCE9D49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W29" sqref="W29:X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108</v>
      </c>
      <c r="AN1" s="183"/>
      <c r="AO1" s="183"/>
      <c r="AP1" s="21"/>
      <c r="AQ1" s="183">
        <v>2022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7</v>
      </c>
      <c r="H4" s="179" t="s">
        <v>0</v>
      </c>
      <c r="I4" s="181">
        <f>C5</f>
        <v>3</v>
      </c>
      <c r="J4" s="18"/>
      <c r="K4" s="7"/>
      <c r="L4" s="7"/>
      <c r="M4" s="7"/>
      <c r="N4" s="7"/>
      <c r="O4" s="7"/>
      <c r="P4" s="177">
        <f>J5+G4</f>
        <v>13</v>
      </c>
      <c r="Q4" s="179" t="s">
        <v>0</v>
      </c>
      <c r="R4" s="181">
        <f>L5+I4</f>
        <v>7</v>
      </c>
      <c r="S4" s="18"/>
      <c r="T4" s="7"/>
      <c r="U4" s="7"/>
      <c r="V4" s="7"/>
      <c r="W4" s="7"/>
      <c r="X4" s="7"/>
      <c r="Y4" s="177">
        <f>S5+P4</f>
        <v>23</v>
      </c>
      <c r="Z4" s="179" t="s">
        <v>0</v>
      </c>
      <c r="AA4" s="181">
        <f>U5+R4</f>
        <v>7</v>
      </c>
      <c r="AB4" s="18"/>
      <c r="AC4" s="7"/>
      <c r="AD4" s="7"/>
      <c r="AE4" s="7"/>
      <c r="AF4" s="7"/>
      <c r="AG4" s="7"/>
      <c r="AH4" s="177">
        <f>AB5+Y4</f>
        <v>33</v>
      </c>
      <c r="AI4" s="179" t="s">
        <v>0</v>
      </c>
      <c r="AJ4" s="181">
        <f>AD5+AA4</f>
        <v>7</v>
      </c>
      <c r="AK4" s="18"/>
      <c r="AL4" s="7"/>
      <c r="AM4" s="7"/>
      <c r="AN4" s="7"/>
      <c r="AO4" s="7"/>
      <c r="AP4" s="7"/>
      <c r="AQ4" s="177">
        <f>AK5+AH4</f>
        <v>37</v>
      </c>
      <c r="AR4" s="179" t="s">
        <v>0</v>
      </c>
      <c r="AS4" s="181">
        <f>AM5+AJ4</f>
        <v>13</v>
      </c>
    </row>
    <row r="5" spans="1:100" ht="12" customHeight="1" x14ac:dyDescent="0.2">
      <c r="A5" s="177">
        <f>AU6+AV6</f>
        <v>7</v>
      </c>
      <c r="B5" s="179" t="s">
        <v>0</v>
      </c>
      <c r="C5" s="181">
        <f>AW6+AV6</f>
        <v>3</v>
      </c>
      <c r="D5" s="6"/>
      <c r="E5" s="45" t="s">
        <v>2</v>
      </c>
      <c r="F5" s="6"/>
      <c r="G5" s="178"/>
      <c r="H5" s="180"/>
      <c r="I5" s="182"/>
      <c r="J5" s="177">
        <f>BF6+BG6</f>
        <v>6</v>
      </c>
      <c r="K5" s="179" t="s">
        <v>0</v>
      </c>
      <c r="L5" s="181">
        <f>BH6+BG6</f>
        <v>4</v>
      </c>
      <c r="M5" s="6"/>
      <c r="N5" s="45" t="s">
        <v>23</v>
      </c>
      <c r="O5" s="6"/>
      <c r="P5" s="178"/>
      <c r="Q5" s="180"/>
      <c r="R5" s="182"/>
      <c r="S5" s="177">
        <f>BQ6+BR6</f>
        <v>10</v>
      </c>
      <c r="T5" s="179" t="s">
        <v>0</v>
      </c>
      <c r="U5" s="181">
        <f>BS6+BR6</f>
        <v>0</v>
      </c>
      <c r="V5" s="6"/>
      <c r="W5" s="45" t="s">
        <v>24</v>
      </c>
      <c r="X5" s="6"/>
      <c r="Y5" s="178"/>
      <c r="Z5" s="180"/>
      <c r="AA5" s="182"/>
      <c r="AB5" s="177">
        <f>CB6+CC6</f>
        <v>10</v>
      </c>
      <c r="AC5" s="179" t="s">
        <v>0</v>
      </c>
      <c r="AD5" s="181">
        <f>CD6+CC6</f>
        <v>0</v>
      </c>
      <c r="AE5" s="6"/>
      <c r="AF5" s="45" t="s">
        <v>25</v>
      </c>
      <c r="AG5" s="6"/>
      <c r="AH5" s="178"/>
      <c r="AI5" s="180"/>
      <c r="AJ5" s="182"/>
      <c r="AK5" s="177">
        <f>CM6+CN6</f>
        <v>4</v>
      </c>
      <c r="AL5" s="179" t="s">
        <v>0</v>
      </c>
      <c r="AM5" s="181">
        <f>CO6+CN6</f>
        <v>6</v>
      </c>
      <c r="AN5" s="6"/>
      <c r="AO5" s="45" t="s">
        <v>26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1</v>
      </c>
      <c r="AW6" s="43">
        <f>SUM(AW7:AW21)*2</f>
        <v>2</v>
      </c>
      <c r="AX6" s="43">
        <f>SUM(AX7:AX21)</f>
        <v>29</v>
      </c>
      <c r="AY6" s="43">
        <f>SUM(AY7:AY21)</f>
        <v>21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0</v>
      </c>
      <c r="BH6" s="43">
        <f>SUM(BH7:BH21)*2</f>
        <v>4</v>
      </c>
      <c r="BI6" s="43">
        <f>SUM(BI7:BI21)</f>
        <v>24</v>
      </c>
      <c r="BJ6" s="43">
        <f>SUM(BJ7:BJ21)</f>
        <v>16</v>
      </c>
      <c r="BK6" s="43"/>
      <c r="BL6" s="43"/>
      <c r="BM6" s="43"/>
      <c r="BN6" s="43"/>
      <c r="BO6" s="43"/>
      <c r="BQ6" s="43">
        <f>SUM(BQ7:BQ21)*2</f>
        <v>10</v>
      </c>
      <c r="BR6" s="43">
        <f>SUM(BR7:BR21)*1</f>
        <v>0</v>
      </c>
      <c r="BS6" s="43">
        <f>SUM(BS7:BS21)*2</f>
        <v>0</v>
      </c>
      <c r="BT6" s="43">
        <f>SUM(BT7:BT21)</f>
        <v>28</v>
      </c>
      <c r="BU6" s="43">
        <f>SUM(BU7:BU21)</f>
        <v>15</v>
      </c>
      <c r="BV6" s="43"/>
      <c r="BW6" s="43"/>
      <c r="BX6" s="43"/>
      <c r="BY6" s="43"/>
      <c r="BZ6" s="43"/>
      <c r="CB6" s="43">
        <f>SUM(CB7:CB21)*2</f>
        <v>10</v>
      </c>
      <c r="CC6" s="43">
        <f>SUM(CC7:CC21)*1</f>
        <v>0</v>
      </c>
      <c r="CD6" s="43">
        <f>SUM(CD7:CD21)*2</f>
        <v>0</v>
      </c>
      <c r="CE6" s="43">
        <f>SUM(CE7:CE21)</f>
        <v>26</v>
      </c>
      <c r="CF6" s="43">
        <f>SUM(CF7:CF21)</f>
        <v>14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12</v>
      </c>
      <c r="CQ6" s="43">
        <f>SUM(CQ7:CQ21)</f>
        <v>15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7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1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 xml:space="preserve">Erismar </v>
      </c>
      <c r="B9" s="8"/>
      <c r="C9" s="8"/>
      <c r="D9" s="8"/>
      <c r="E9" s="8"/>
      <c r="F9" s="8"/>
      <c r="G9" s="8"/>
      <c r="H9" s="8"/>
      <c r="I9" s="36" t="str">
        <f>VLOOKUP(C7,$M$23:$T$42,2,0)</f>
        <v>Julinho</v>
      </c>
      <c r="J9" s="37" t="str">
        <f>A9</f>
        <v xml:space="preserve">Erismar </v>
      </c>
      <c r="K9" s="8"/>
      <c r="L9" s="8"/>
      <c r="M9" s="8"/>
      <c r="N9" s="8"/>
      <c r="O9" s="8"/>
      <c r="P9" s="8"/>
      <c r="Q9" s="8"/>
      <c r="R9" s="36" t="str">
        <f>I21</f>
        <v>Fábio  Ramires</v>
      </c>
      <c r="S9" s="37" t="str">
        <f>J9</f>
        <v xml:space="preserve">Erismar </v>
      </c>
      <c r="T9" s="8"/>
      <c r="U9" s="8"/>
      <c r="V9" s="8"/>
      <c r="W9" s="8"/>
      <c r="X9" s="8"/>
      <c r="Y9" s="8"/>
      <c r="Z9" s="8"/>
      <c r="AA9" s="36" t="str">
        <f>R21</f>
        <v>Flosi</v>
      </c>
      <c r="AB9" s="37" t="str">
        <f>S9</f>
        <v xml:space="preserve">Erismar </v>
      </c>
      <c r="AC9" s="8"/>
      <c r="AD9" s="8"/>
      <c r="AE9" s="8"/>
      <c r="AF9" s="8"/>
      <c r="AG9" s="8"/>
      <c r="AH9" s="8"/>
      <c r="AI9" s="8"/>
      <c r="AJ9" s="36" t="str">
        <f>AA21</f>
        <v>Zanela</v>
      </c>
      <c r="AK9" s="37" t="s">
        <v>99</v>
      </c>
      <c r="AL9" s="8"/>
      <c r="AM9" s="8"/>
      <c r="AN9" s="8"/>
      <c r="AO9" s="8"/>
      <c r="AP9" s="8"/>
      <c r="AQ9" s="8"/>
      <c r="AR9" s="8"/>
      <c r="AS9" s="36" t="str">
        <f>AJ21</f>
        <v>Eizu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7</v>
      </c>
      <c r="AY9" s="42">
        <f>IF(OR(D8="",F8=""),"",F8)</f>
        <v>5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5</v>
      </c>
      <c r="BD9" s="42">
        <f>AX9</f>
        <v>7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1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1</v>
      </c>
      <c r="BO9" s="42">
        <f>BI9</f>
        <v>5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6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2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4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4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7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1</v>
      </c>
      <c r="AQ11" s="11"/>
      <c r="AR11" s="11"/>
      <c r="AS11" s="39"/>
    </row>
    <row r="12" spans="1:100" ht="16.5" customHeight="1" x14ac:dyDescent="0.2">
      <c r="A12" s="37" t="str">
        <f>VLOOKUP(A10,$A$23:$H$42,2,0)</f>
        <v xml:space="preserve">Olímpio </v>
      </c>
      <c r="B12" s="8"/>
      <c r="C12" s="8"/>
      <c r="D12" s="8"/>
      <c r="E12" s="8"/>
      <c r="F12" s="8"/>
      <c r="G12" s="8"/>
      <c r="H12" s="8"/>
      <c r="I12" s="36" t="str">
        <f>VLOOKUP(C10,$M$23:$T$42,2,0)</f>
        <v>Eizu</v>
      </c>
      <c r="J12" s="37" t="str">
        <f>VLOOKUP(J10,$A$23:$H$42,2,0)</f>
        <v xml:space="preserve">Olímpio </v>
      </c>
      <c r="K12" s="8"/>
      <c r="L12" s="8"/>
      <c r="M12" s="8"/>
      <c r="N12" s="8"/>
      <c r="O12" s="8"/>
      <c r="P12" s="8"/>
      <c r="Q12" s="8"/>
      <c r="R12" s="36" t="str">
        <f>I9</f>
        <v>Julinho</v>
      </c>
      <c r="S12" s="37" t="str">
        <f>J12</f>
        <v xml:space="preserve">Olímpio </v>
      </c>
      <c r="T12" s="8"/>
      <c r="U12" s="8"/>
      <c r="V12" s="8"/>
      <c r="W12" s="8"/>
      <c r="X12" s="8"/>
      <c r="Y12" s="8"/>
      <c r="Z12" s="8"/>
      <c r="AA12" s="36" t="str">
        <f>R9</f>
        <v>Fábio  Ramires</v>
      </c>
      <c r="AB12" s="37" t="str">
        <f>S12</f>
        <v xml:space="preserve">Olímpio </v>
      </c>
      <c r="AC12" s="8"/>
      <c r="AD12" s="8"/>
      <c r="AE12" s="8"/>
      <c r="AF12" s="8"/>
      <c r="AG12" s="8"/>
      <c r="AH12" s="8"/>
      <c r="AI12" s="8"/>
      <c r="AJ12" s="36" t="str">
        <f>AA9</f>
        <v>Flosi</v>
      </c>
      <c r="AK12" s="37" t="s">
        <v>97</v>
      </c>
      <c r="AL12" s="8"/>
      <c r="AM12" s="8"/>
      <c r="AN12" s="8"/>
      <c r="AO12" s="8"/>
      <c r="AP12" s="8"/>
      <c r="AQ12" s="8"/>
      <c r="AR12" s="8"/>
      <c r="AS12" s="36" t="str">
        <f>AJ9</f>
        <v>Zanela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5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5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7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7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5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1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1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6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6</v>
      </c>
      <c r="P14" s="11"/>
      <c r="Q14" s="11"/>
      <c r="R14" s="39"/>
      <c r="S14" s="38"/>
      <c r="T14" s="11"/>
      <c r="U14" s="11"/>
      <c r="V14" s="35">
        <v>6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6</v>
      </c>
      <c r="AF14" s="32" t="s">
        <v>0</v>
      </c>
      <c r="AG14" s="35">
        <v>1</v>
      </c>
      <c r="AH14" s="11"/>
      <c r="AI14" s="11"/>
      <c r="AJ14" s="39"/>
      <c r="AK14" s="38"/>
      <c r="AL14" s="11"/>
      <c r="AM14" s="11"/>
      <c r="AN14" s="35">
        <v>0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Lito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Zanela</v>
      </c>
      <c r="J15" s="37" t="str">
        <f>VLOOKUP(J13,$A$23:$H$42,2,0)</f>
        <v>Lito</v>
      </c>
      <c r="K15" s="8"/>
      <c r="L15" s="8"/>
      <c r="M15" s="8"/>
      <c r="N15" s="8"/>
      <c r="O15" s="8"/>
      <c r="P15" s="8"/>
      <c r="Q15" s="8"/>
      <c r="R15" s="36" t="str">
        <f>I12</f>
        <v>Eizu</v>
      </c>
      <c r="S15" s="37" t="str">
        <f>J15</f>
        <v>Lito</v>
      </c>
      <c r="T15" s="8"/>
      <c r="U15" s="8"/>
      <c r="V15" s="8"/>
      <c r="W15" s="8"/>
      <c r="X15" s="8"/>
      <c r="Y15" s="8"/>
      <c r="Z15" s="8"/>
      <c r="AA15" s="36" t="str">
        <f>R12</f>
        <v>Julinho</v>
      </c>
      <c r="AB15" s="37" t="str">
        <f>S15</f>
        <v>Lito</v>
      </c>
      <c r="AC15" s="8"/>
      <c r="AD15" s="8"/>
      <c r="AE15" s="8"/>
      <c r="AF15" s="8"/>
      <c r="AG15" s="8"/>
      <c r="AH15" s="8"/>
      <c r="AI15" s="8"/>
      <c r="AJ15" s="36" t="str">
        <f>AA12</f>
        <v>Fábio  Ramires</v>
      </c>
      <c r="AK15" s="37" t="s">
        <v>100</v>
      </c>
      <c r="AL15" s="8"/>
      <c r="AM15" s="8"/>
      <c r="AN15" s="8"/>
      <c r="AO15" s="8"/>
      <c r="AP15" s="8"/>
      <c r="AQ15" s="8"/>
      <c r="AR15" s="8"/>
      <c r="AS15" s="36" t="str">
        <f>AJ12</f>
        <v>Flosi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6</v>
      </c>
      <c r="AY15" s="42">
        <f>IF(OR(D14="",F14=""),"",F14)</f>
        <v>3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3</v>
      </c>
      <c r="BD15" s="42">
        <f>AX15</f>
        <v>6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4</v>
      </c>
      <c r="BJ15" s="42">
        <f>IF(OR(M14="",O14=""),"",O14)</f>
        <v>6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6</v>
      </c>
      <c r="BO15" s="42">
        <f>BI15</f>
        <v>4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6</v>
      </c>
      <c r="BU15" s="42">
        <f>IF(OR(V14="",X14=""),"",X14)</f>
        <v>5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5</v>
      </c>
      <c r="BZ15" s="42">
        <f>BT15</f>
        <v>6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6</v>
      </c>
      <c r="CF15" s="42">
        <f>IF(OR(AE14="",AG14=""),"",AG14)</f>
        <v>1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1</v>
      </c>
      <c r="CK15" s="42">
        <f>CE15</f>
        <v>6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0</v>
      </c>
      <c r="CQ15" s="42">
        <f>IF(OR(AN14="",AP14=""),"",AP14)</f>
        <v>3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3</v>
      </c>
      <c r="CV15" s="42">
        <f>CP15</f>
        <v>0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8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1</v>
      </c>
      <c r="AQ17" s="11"/>
      <c r="AR17" s="11"/>
      <c r="AS17" s="39"/>
    </row>
    <row r="18" spans="1:100" ht="16.5" customHeight="1" x14ac:dyDescent="0.2">
      <c r="A18" s="37" t="str">
        <f>VLOOKUP(A16,$A$23:$H$42,2,0)</f>
        <v>Brayant</v>
      </c>
      <c r="B18" s="8"/>
      <c r="C18" s="8"/>
      <c r="D18" s="8"/>
      <c r="E18" s="8"/>
      <c r="F18" s="8"/>
      <c r="G18" s="8"/>
      <c r="H18" s="8"/>
      <c r="I18" s="36" t="str">
        <f>VLOOKUP(C16,$M$23:$T$42,2,0)</f>
        <v>Flosi</v>
      </c>
      <c r="J18" s="37" t="str">
        <f>VLOOKUP(J16,$A$23:$H$42,2,0)</f>
        <v>Brayant</v>
      </c>
      <c r="K18" s="8"/>
      <c r="L18" s="8"/>
      <c r="M18" s="8"/>
      <c r="N18" s="8"/>
      <c r="O18" s="8"/>
      <c r="P18" s="8"/>
      <c r="Q18" s="8"/>
      <c r="R18" s="36" t="str">
        <f>I15</f>
        <v>Zanela</v>
      </c>
      <c r="S18" s="37" t="str">
        <f>J18</f>
        <v>Brayant</v>
      </c>
      <c r="T18" s="8"/>
      <c r="U18" s="8"/>
      <c r="V18" s="8"/>
      <c r="W18" s="8"/>
      <c r="X18" s="8"/>
      <c r="Y18" s="8"/>
      <c r="Z18" s="8"/>
      <c r="AA18" s="36" t="str">
        <f>R15</f>
        <v>Eizu</v>
      </c>
      <c r="AB18" s="37" t="str">
        <f>S18</f>
        <v>Brayant</v>
      </c>
      <c r="AC18" s="8"/>
      <c r="AD18" s="8"/>
      <c r="AE18" s="8"/>
      <c r="AF18" s="8"/>
      <c r="AG18" s="8"/>
      <c r="AH18" s="8"/>
      <c r="AI18" s="8"/>
      <c r="AJ18" s="36" t="str">
        <f>AA15</f>
        <v>Julinho</v>
      </c>
      <c r="AK18" s="37" t="str">
        <f>AB18</f>
        <v>Brayant</v>
      </c>
      <c r="AL18" s="8"/>
      <c r="AM18" s="8"/>
      <c r="AN18" s="8"/>
      <c r="AO18" s="8"/>
      <c r="AP18" s="8"/>
      <c r="AQ18" s="8"/>
      <c r="AR18" s="8"/>
      <c r="AS18" s="36" t="str">
        <f>AJ15</f>
        <v>Fábio  Ramires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6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4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4</v>
      </c>
      <c r="BO18" s="42">
        <f>BI18</f>
        <v>5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8</v>
      </c>
      <c r="CF18" s="42">
        <f>IF(OR(AE17="",AG17=""),"",AG17)</f>
        <v>4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4</v>
      </c>
      <c r="CK18" s="42">
        <f>CE18</f>
        <v>8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3</v>
      </c>
      <c r="CQ18" s="42">
        <f>IF(OR(AN17="",AP17=""),"",AP17)</f>
        <v>1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1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7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1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Sammartino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Fábio  Ramires</v>
      </c>
      <c r="J21" s="37" t="s">
        <v>98</v>
      </c>
      <c r="K21" s="8"/>
      <c r="L21" s="8"/>
      <c r="M21" s="8"/>
      <c r="N21" s="8"/>
      <c r="O21" s="8"/>
      <c r="P21" s="8"/>
      <c r="Q21" s="8"/>
      <c r="R21" s="36" t="str">
        <f>I18</f>
        <v>Flosi</v>
      </c>
      <c r="S21" s="37" t="s">
        <v>96</v>
      </c>
      <c r="T21" s="8"/>
      <c r="U21" s="8"/>
      <c r="V21" s="8"/>
      <c r="W21" s="8"/>
      <c r="X21" s="8"/>
      <c r="Y21" s="8"/>
      <c r="Z21" s="8"/>
      <c r="AA21" s="36" t="str">
        <f>R18</f>
        <v>Zanela</v>
      </c>
      <c r="AB21" s="37" t="str">
        <f>S21</f>
        <v>Sammartino</v>
      </c>
      <c r="AC21" s="8"/>
      <c r="AD21" s="8"/>
      <c r="AE21" s="8"/>
      <c r="AF21" s="8"/>
      <c r="AG21" s="8"/>
      <c r="AH21" s="8"/>
      <c r="AI21" s="8"/>
      <c r="AJ21" s="36" t="str">
        <f>AA18</f>
        <v>Eizu</v>
      </c>
      <c r="AK21" s="37" t="s">
        <v>98</v>
      </c>
      <c r="AL21" s="8"/>
      <c r="AM21" s="8"/>
      <c r="AN21" s="8"/>
      <c r="AO21" s="8"/>
      <c r="AP21" s="8"/>
      <c r="AQ21" s="8"/>
      <c r="AR21" s="8"/>
      <c r="AS21" s="36" t="str">
        <f>AJ18</f>
        <v>Julinho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5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5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7</v>
      </c>
      <c r="BU21" s="42">
        <f>IF(OR(V20="",X20=""),"",X20)</f>
        <v>4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4</v>
      </c>
      <c r="BZ21" s="42">
        <f>BT21</f>
        <v>7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1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1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54</v>
      </c>
      <c r="L23" s="163"/>
      <c r="M23" s="24">
        <v>1</v>
      </c>
      <c r="N23" s="159" t="s">
        <v>101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2468</v>
      </c>
      <c r="X23" s="163"/>
      <c r="AE23" s="33" t="s">
        <v>19</v>
      </c>
      <c r="AF23" s="25"/>
      <c r="AG23" s="170" t="s">
        <v>109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93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2017</v>
      </c>
      <c r="L24" s="163"/>
      <c r="M24" s="24">
        <v>2</v>
      </c>
      <c r="N24" s="159" t="s">
        <v>102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66</v>
      </c>
      <c r="X24" s="163"/>
    </row>
    <row r="25" spans="1:100" s="27" customFormat="1" ht="21" customHeight="1" x14ac:dyDescent="0.25">
      <c r="A25" s="24">
        <v>3</v>
      </c>
      <c r="B25" s="159" t="s">
        <v>94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47</v>
      </c>
      <c r="L25" s="163"/>
      <c r="M25" s="24">
        <v>3</v>
      </c>
      <c r="N25" s="159" t="s">
        <v>103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2128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95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92</v>
      </c>
      <c r="L26" s="163"/>
      <c r="M26" s="24">
        <v>4</v>
      </c>
      <c r="N26" s="159" t="s">
        <v>104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2039</v>
      </c>
      <c r="X26" s="163"/>
      <c r="AA26" s="164" t="s">
        <v>110</v>
      </c>
      <c r="AB26" s="165"/>
      <c r="AC26" s="165"/>
      <c r="AD26" s="165"/>
      <c r="AE26" s="165"/>
      <c r="AF26" s="165"/>
      <c r="AG26" s="166"/>
      <c r="AH26" s="171">
        <f>AQ4</f>
        <v>37</v>
      </c>
      <c r="AI26" s="172"/>
      <c r="AJ26" s="184" t="s">
        <v>3</v>
      </c>
      <c r="AK26" s="175">
        <f>AS4</f>
        <v>13</v>
      </c>
      <c r="AL26" s="171"/>
      <c r="AM26" s="164" t="s">
        <v>111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96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150</v>
      </c>
      <c r="L27" s="163"/>
      <c r="M27" s="24">
        <v>5</v>
      </c>
      <c r="N27" s="159" t="s">
        <v>105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2039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97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5</v>
      </c>
      <c r="L28" s="163"/>
      <c r="M28" s="24" t="s">
        <v>9</v>
      </c>
      <c r="N28" s="159" t="s">
        <v>106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2400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98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2383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99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1025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107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115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31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Maria Zélia</v>
      </c>
      <c r="E3" s="68"/>
      <c r="F3" s="68"/>
      <c r="G3" s="69">
        <f>Súmula!AH26</f>
        <v>37</v>
      </c>
      <c r="H3" s="66" t="s">
        <v>3</v>
      </c>
      <c r="I3" s="70">
        <f>Súmula!AK26</f>
        <v>13</v>
      </c>
      <c r="J3" s="71"/>
      <c r="K3" s="71"/>
      <c r="L3" s="72" t="str">
        <f>Súmula!AM26</f>
        <v>Cisplatina 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25 de março de 2022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54</v>
      </c>
      <c r="C8" s="63" t="str">
        <f>IF(Súmula!B23="","",Súmula!B23)</f>
        <v xml:space="preserve">Erismar </v>
      </c>
      <c r="D8" s="52">
        <f>IF(C8="","",SUM(F8:H8))</f>
        <v>4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52">
        <f>IF(C8="","",I8-J8)</f>
        <v>11</v>
      </c>
      <c r="L8" s="52"/>
      <c r="N8" s="52" t="str">
        <f>IF(N9="",IF(C8="","",PROPER(C8)&amp;" "&amp;E8&amp;"/"&amp;D8*2),IF(C8="","",PROPER(C8)&amp;" "&amp;E8&amp;"/"&amp;D8*2&amp;","))</f>
        <v>Erismar  8/8,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 xml:space="preserve">Olímpio </v>
      </c>
      <c r="D9" s="52">
        <f t="shared" ref="D9:D16" si="0">IF(C9="","",SUM(F9:H9))</f>
        <v>4</v>
      </c>
      <c r="E9" s="81">
        <f t="shared" ref="E9:E27" si="1">IF(C9="","",(F9*2)+G9)</f>
        <v>7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12</v>
      </c>
      <c r="K9" s="52">
        <f t="shared" ref="K9:K16" si="2">IF(C9="","",I9-J9)</f>
        <v>10</v>
      </c>
      <c r="L9" s="52"/>
      <c r="N9" s="52" t="str">
        <f t="shared" ref="N9:N27" si="3">IF(N10="",IF(C9="","",PROPER(C9)&amp;" "&amp;E9&amp;"/"&amp;D9*2),IF(C9="","",PROPER(C9)&amp;" "&amp;E9&amp;"/"&amp;D9*2&amp;","))</f>
        <v>Olímpio  7/8,</v>
      </c>
    </row>
    <row r="10" spans="1:14" ht="18.95" customHeight="1" x14ac:dyDescent="0.2">
      <c r="A10" s="52">
        <f>Súmula!A25</f>
        <v>3</v>
      </c>
      <c r="B10" s="64">
        <f>IF(C10="","",Súmula!K25)</f>
        <v>47</v>
      </c>
      <c r="C10" s="63" t="str">
        <f>IF(Súmula!B25="","",Súmula!B25)</f>
        <v>Lito</v>
      </c>
      <c r="D10" s="52">
        <f t="shared" si="0"/>
        <v>4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7</v>
      </c>
      <c r="L10" s="52"/>
      <c r="N10" s="52" t="str">
        <f t="shared" si="3"/>
        <v>Lito 6/8,</v>
      </c>
    </row>
    <row r="11" spans="1:14" ht="18.95" customHeight="1" x14ac:dyDescent="0.2">
      <c r="A11" s="52">
        <f>Súmula!A26</f>
        <v>4</v>
      </c>
      <c r="B11" s="64">
        <f>IF(C11="","",Súmula!K26)</f>
        <v>92</v>
      </c>
      <c r="C11" s="63" t="str">
        <f>IF(Súmula!B26="","",Súmula!B26)</f>
        <v>Brayant</v>
      </c>
      <c r="D11" s="52">
        <f t="shared" si="0"/>
        <v>5</v>
      </c>
      <c r="E11" s="81">
        <f t="shared" si="1"/>
        <v>10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5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26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13</v>
      </c>
      <c r="K11" s="52">
        <f t="shared" si="2"/>
        <v>13</v>
      </c>
      <c r="L11" s="52"/>
      <c r="N11" s="52" t="str">
        <f t="shared" si="3"/>
        <v>Brayant 10/10,</v>
      </c>
    </row>
    <row r="12" spans="1:14" ht="18.95" customHeight="1" x14ac:dyDescent="0.2">
      <c r="A12" s="52">
        <f>Súmula!A27</f>
        <v>5</v>
      </c>
      <c r="B12" s="64">
        <f>IF(C12="","",Súmula!K27)</f>
        <v>150</v>
      </c>
      <c r="C12" s="63" t="str">
        <f>IF(Súmula!B27="","",Súmula!B27)</f>
        <v>Sammartino</v>
      </c>
      <c r="D12" s="52">
        <f t="shared" si="0"/>
        <v>3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52">
        <f t="shared" si="2"/>
        <v>3</v>
      </c>
      <c r="L12" s="52"/>
      <c r="N12" s="52" t="str">
        <f t="shared" si="3"/>
        <v>Sammartino 4/6,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1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6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</v>
      </c>
      <c r="K13" s="52">
        <f t="shared" si="2"/>
        <v>5</v>
      </c>
      <c r="L13" s="52"/>
      <c r="N13" s="52" t="str">
        <f t="shared" si="3"/>
        <v>Mura 2/2,</v>
      </c>
    </row>
    <row r="14" spans="1:14" ht="18.95" customHeight="1" x14ac:dyDescent="0.2">
      <c r="A14" s="52" t="str">
        <f>Súmula!A29</f>
        <v>R2</v>
      </c>
      <c r="B14" s="64">
        <f>IF(C14="","",Súmula!K29)</f>
        <v>2383</v>
      </c>
      <c r="C14" s="63" t="str">
        <f>IF(Súmula!B29="","",Súmula!B29)</f>
        <v>Marco Bianchi</v>
      </c>
      <c r="D14" s="52">
        <f t="shared" si="0"/>
        <v>2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4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10</v>
      </c>
      <c r="K14" s="52">
        <f t="shared" si="2"/>
        <v>-6</v>
      </c>
      <c r="L14" s="52"/>
      <c r="N14" s="52" t="str">
        <f t="shared" si="3"/>
        <v>Marco Bianchi 0/4,</v>
      </c>
    </row>
    <row r="15" spans="1:14" ht="18.95" customHeight="1" x14ac:dyDescent="0.2">
      <c r="A15" s="52" t="str">
        <f>Súmula!A30</f>
        <v>R3</v>
      </c>
      <c r="B15" s="64">
        <f>IF(C15="","",Súmula!K30)</f>
        <v>1025</v>
      </c>
      <c r="C15" s="63" t="str">
        <f>IF(Súmula!B30="","",Súmula!B30)</f>
        <v xml:space="preserve">Marcelo Leite </v>
      </c>
      <c r="D15" s="52">
        <f t="shared" si="0"/>
        <v>1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4</v>
      </c>
      <c r="K15" s="52">
        <f t="shared" si="2"/>
        <v>-2</v>
      </c>
      <c r="L15" s="52"/>
      <c r="N15" s="52" t="str">
        <f t="shared" si="3"/>
        <v>Marcelo Leite  0/2,</v>
      </c>
    </row>
    <row r="16" spans="1:14" ht="18.95" customHeight="1" x14ac:dyDescent="0.2">
      <c r="A16" s="52" t="str">
        <f>Súmula!A31</f>
        <v>R4</v>
      </c>
      <c r="B16" s="64">
        <f>IF(C16="","",Súmula!K31)</f>
        <v>115</v>
      </c>
      <c r="C16" s="63" t="str">
        <f>IF(Súmula!B31="","",Súmula!B31)</f>
        <v>Paulino  Meira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Paulino  Meira 0/0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24</v>
      </c>
      <c r="E28" s="82">
        <f t="shared" si="6"/>
        <v>37</v>
      </c>
      <c r="F28" s="80">
        <f t="shared" si="6"/>
        <v>18</v>
      </c>
      <c r="G28" s="80">
        <f t="shared" si="6"/>
        <v>1</v>
      </c>
      <c r="H28" s="80">
        <f t="shared" si="6"/>
        <v>5</v>
      </c>
      <c r="I28" s="80">
        <f t="shared" si="6"/>
        <v>119</v>
      </c>
      <c r="J28" s="80">
        <f t="shared" si="6"/>
        <v>78</v>
      </c>
      <c r="K28" s="80">
        <f t="shared" si="6"/>
        <v>41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2468</v>
      </c>
      <c r="C31" s="63" t="str">
        <f>IF(Súmula!N23="","",Súmula!N23)</f>
        <v>Fábio  Ramires</v>
      </c>
      <c r="D31" s="52">
        <f>IF(C31="","",SUM(F31:H31))</f>
        <v>5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11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24</v>
      </c>
      <c r="K31" s="52">
        <f>IF(C31="","",I31-J31)</f>
        <v>-13</v>
      </c>
      <c r="L31" s="52"/>
      <c r="N31" s="52" t="str">
        <f t="shared" ref="N31:N50" si="8">IF(N32="",IF(C31="","",PROPER(C31)&amp;" "&amp;E31&amp;"/"&amp;D31*2),IF(C31="","",PROPER(C31)&amp;" "&amp;E31&amp;"/"&amp;D31*2&amp;","))</f>
        <v>Fábio  Ramires 2/10,</v>
      </c>
    </row>
    <row r="32" spans="1:14" ht="18.95" customHeight="1" x14ac:dyDescent="0.2">
      <c r="A32" s="52">
        <f>Súmula!M24</f>
        <v>2</v>
      </c>
      <c r="B32" s="64">
        <f>IF(C32="","",Súmula!W24)</f>
        <v>66</v>
      </c>
      <c r="C32" s="63" t="str">
        <f>IF(Súmula!N24="","",Súmula!N24)</f>
        <v>Flosi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20</v>
      </c>
      <c r="K32" s="52">
        <f t="shared" ref="K32:K38" si="10">IF(C32="","",I32-J32)</f>
        <v>-5</v>
      </c>
      <c r="L32" s="52"/>
      <c r="N32" s="52" t="str">
        <f t="shared" si="8"/>
        <v>Flosi 4/10,</v>
      </c>
    </row>
    <row r="33" spans="1:14" ht="18.95" customHeight="1" x14ac:dyDescent="0.2">
      <c r="A33" s="52">
        <f>Súmula!M25</f>
        <v>3</v>
      </c>
      <c r="B33" s="64">
        <f>IF(C33="","",Súmula!W25)</f>
        <v>2128</v>
      </c>
      <c r="C33" s="63" t="str">
        <f>IF(Súmula!N25="","",Súmula!N25)</f>
        <v>Zanela</v>
      </c>
      <c r="D33" s="52">
        <f t="shared" si="9"/>
        <v>5</v>
      </c>
      <c r="E33" s="81">
        <f t="shared" si="7"/>
        <v>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5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26</v>
      </c>
      <c r="K33" s="52">
        <f t="shared" si="10"/>
        <v>-13</v>
      </c>
      <c r="L33" s="52"/>
      <c r="N33" s="52" t="str">
        <f t="shared" si="8"/>
        <v>Zanela 0/10,</v>
      </c>
    </row>
    <row r="34" spans="1:14" ht="18.95" customHeight="1" x14ac:dyDescent="0.2">
      <c r="A34" s="52">
        <f>Súmula!M26</f>
        <v>4</v>
      </c>
      <c r="B34" s="64">
        <f>IF(C34="","",Súmula!W26)</f>
        <v>2039</v>
      </c>
      <c r="C34" s="63" t="str">
        <f>IF(Súmula!N26="","",Súmula!N26)</f>
        <v>Eizu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21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1</v>
      </c>
      <c r="L34" s="52"/>
      <c r="N34" s="52" t="str">
        <f t="shared" si="8"/>
        <v>Eizu 5/10,</v>
      </c>
    </row>
    <row r="35" spans="1:14" ht="18.95" customHeight="1" x14ac:dyDescent="0.2">
      <c r="A35" s="52">
        <f>Súmula!M27</f>
        <v>5</v>
      </c>
      <c r="B35" s="64">
        <f>IF(C35="","",Súmula!W27)</f>
        <v>2039</v>
      </c>
      <c r="C35" s="63" t="str">
        <f>IF(Súmula!N27="","",Súmula!N27)</f>
        <v>Julinho</v>
      </c>
      <c r="D35" s="52">
        <f t="shared" si="9"/>
        <v>5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4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21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29</v>
      </c>
      <c r="K35" s="52">
        <f t="shared" si="10"/>
        <v>-8</v>
      </c>
      <c r="L35" s="52"/>
      <c r="N35" s="52" t="str">
        <f t="shared" si="8"/>
        <v>Julinho 2/10,</v>
      </c>
    </row>
    <row r="36" spans="1:14" ht="18.95" customHeight="1" x14ac:dyDescent="0.2">
      <c r="A36" s="52" t="str">
        <f>Súmula!M28</f>
        <v>R1</v>
      </c>
      <c r="B36" s="64">
        <f>IF(C36="","",Súmula!W28)</f>
        <v>2400</v>
      </c>
      <c r="C36" s="63" t="str">
        <f>IF(Súmula!N28="","",Súmula!N28)</f>
        <v>Bene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Bene 0/0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13</v>
      </c>
      <c r="F51" s="80">
        <f t="shared" si="13"/>
        <v>6</v>
      </c>
      <c r="G51" s="80">
        <f t="shared" si="13"/>
        <v>1</v>
      </c>
      <c r="H51" s="80">
        <f t="shared" si="13"/>
        <v>18</v>
      </c>
      <c r="I51" s="80">
        <f t="shared" si="13"/>
        <v>81</v>
      </c>
      <c r="J51" s="80">
        <f t="shared" si="13"/>
        <v>119</v>
      </c>
      <c r="K51" s="80">
        <f t="shared" si="13"/>
        <v>-38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MARIA ZÉLIA:37 - Erismar  8/8,  Olímpio  7/8,  Lito 6/8,  Brayant 10/10,  Sammartino 4/6,  Mura 2/2,  Marco Bianchi 0/4,  Marcelo Leite  0/2,  Paulino  Meira 0/0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 FC:13 - Fábio  Ramires 2/10,  Flosi 4/10,  Zanela 0/10,  Eizu 5/10,  Julinho 2/10,  Bene 0/0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Farah</cp:lastModifiedBy>
  <cp:lastPrinted>2012-12-31T14:26:20Z</cp:lastPrinted>
  <dcterms:created xsi:type="dcterms:W3CDTF">2011-02-06T02:23:49Z</dcterms:created>
  <dcterms:modified xsi:type="dcterms:W3CDTF">2022-03-26T22:50:27Z</dcterms:modified>
</cp:coreProperties>
</file>