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05\AC\Temp\"/>
    </mc:Choice>
  </mc:AlternateContent>
  <xr:revisionPtr revIDLastSave="0" documentId="8_{4392ED33-0FFB-3F40-A86D-3D9204CD39C6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úmula" sheetId="2" r:id="rId1"/>
    <sheet name="Instruções" sheetId="5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2" l="1"/>
  <c r="C13" i="2"/>
  <c r="C10" i="2"/>
  <c r="C7" i="2"/>
  <c r="I9" i="2"/>
  <c r="A39" i="6"/>
  <c r="C39" i="6"/>
  <c r="A40" i="6"/>
  <c r="C40" i="6"/>
  <c r="A41" i="6"/>
  <c r="C41" i="6"/>
  <c r="E41" i="6"/>
  <c r="A42" i="6"/>
  <c r="C42" i="6"/>
  <c r="E42" i="6"/>
  <c r="J42" i="6"/>
  <c r="A43" i="6"/>
  <c r="C43" i="6"/>
  <c r="K43" i="6"/>
  <c r="A44" i="6"/>
  <c r="C44" i="6"/>
  <c r="E44" i="6"/>
  <c r="A45" i="6"/>
  <c r="C45" i="6"/>
  <c r="E45" i="6"/>
  <c r="A46" i="6"/>
  <c r="C46" i="6"/>
  <c r="E46" i="6"/>
  <c r="A47" i="6"/>
  <c r="C47" i="6"/>
  <c r="E47" i="6"/>
  <c r="J47" i="6"/>
  <c r="A48" i="6"/>
  <c r="C48" i="6"/>
  <c r="E48" i="6"/>
  <c r="A49" i="6"/>
  <c r="C49" i="6"/>
  <c r="E49" i="6"/>
  <c r="A50" i="6"/>
  <c r="C50" i="6"/>
  <c r="E50" i="6"/>
  <c r="A26" i="6"/>
  <c r="C26" i="6"/>
  <c r="E26" i="6"/>
  <c r="A27" i="6"/>
  <c r="C27" i="6"/>
  <c r="N27" i="6"/>
  <c r="N26" i="6"/>
  <c r="C25" i="6"/>
  <c r="N25" i="6"/>
  <c r="C24" i="6"/>
  <c r="N24" i="6"/>
  <c r="C23" i="6"/>
  <c r="N23" i="6"/>
  <c r="C22" i="6"/>
  <c r="N22" i="6"/>
  <c r="C21" i="6"/>
  <c r="N21" i="6"/>
  <c r="C20" i="6"/>
  <c r="N20" i="6"/>
  <c r="C19" i="6"/>
  <c r="N19" i="6"/>
  <c r="C18" i="6"/>
  <c r="N18" i="6"/>
  <c r="C17" i="6"/>
  <c r="N17" i="6"/>
  <c r="C16" i="6"/>
  <c r="N16" i="6"/>
  <c r="A17" i="6"/>
  <c r="A18" i="6"/>
  <c r="E18" i="6"/>
  <c r="A19" i="6"/>
  <c r="B19" i="6"/>
  <c r="A20" i="6"/>
  <c r="E20" i="6"/>
  <c r="I20" i="6"/>
  <c r="A21" i="6"/>
  <c r="E21" i="6"/>
  <c r="A22" i="6"/>
  <c r="E22" i="6"/>
  <c r="A23" i="6"/>
  <c r="B23" i="6"/>
  <c r="A24" i="6"/>
  <c r="E24" i="6"/>
  <c r="A25" i="6"/>
  <c r="E25" i="6"/>
  <c r="D5" i="6"/>
  <c r="L3" i="6"/>
  <c r="L7" i="2"/>
  <c r="U10" i="2"/>
  <c r="AD13" i="2"/>
  <c r="AM16" i="2"/>
  <c r="C35" i="6"/>
  <c r="B35" i="6"/>
  <c r="C13" i="6"/>
  <c r="L5" i="6"/>
  <c r="C38" i="6"/>
  <c r="B38" i="6"/>
  <c r="C37" i="6"/>
  <c r="C36" i="6"/>
  <c r="C34" i="6"/>
  <c r="B34" i="6"/>
  <c r="C33" i="6"/>
  <c r="B33" i="6"/>
  <c r="C32" i="6"/>
  <c r="C31" i="6"/>
  <c r="B31" i="6"/>
  <c r="C15" i="6"/>
  <c r="C14" i="6"/>
  <c r="B14" i="6"/>
  <c r="C12" i="6"/>
  <c r="B12" i="6"/>
  <c r="C11" i="6"/>
  <c r="B11" i="6"/>
  <c r="C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Z12" i="2"/>
  <c r="BS12" i="2"/>
  <c r="BV12" i="2"/>
  <c r="BR12" i="2"/>
  <c r="BW12" i="2"/>
  <c r="BQ12" i="2"/>
  <c r="BX12" i="2"/>
  <c r="BQ2" i="2"/>
  <c r="BU9" i="2"/>
  <c r="BY9" i="2"/>
  <c r="BT9" i="2"/>
  <c r="BS9" i="2"/>
  <c r="BV9" i="2"/>
  <c r="BR9" i="2"/>
  <c r="BW9" i="2"/>
  <c r="BQ9" i="2"/>
  <c r="BX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L9" i="2"/>
  <c r="BF9" i="2"/>
  <c r="BM9" i="2"/>
  <c r="BF2" i="2"/>
  <c r="BO18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BC9" i="2"/>
  <c r="AX9" i="2"/>
  <c r="BD9" i="2"/>
  <c r="AW9" i="2"/>
  <c r="AZ9" i="2"/>
  <c r="AV9" i="2"/>
  <c r="BA9" i="2"/>
  <c r="AU9" i="2"/>
  <c r="BB9" i="2"/>
  <c r="AU2" i="2"/>
  <c r="J7" i="2"/>
  <c r="S7" i="2"/>
  <c r="AB7" i="2"/>
  <c r="AK7" i="2"/>
  <c r="A10" i="2"/>
  <c r="A13" i="2"/>
  <c r="J10" i="2"/>
  <c r="S10" i="2"/>
  <c r="AB10" i="2"/>
  <c r="AK10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L19" i="2"/>
  <c r="U7" i="2"/>
  <c r="AD10" i="2"/>
  <c r="AM13" i="2"/>
  <c r="B13" i="6"/>
  <c r="S18" i="2"/>
  <c r="I46" i="6"/>
  <c r="H42" i="6"/>
  <c r="I49" i="6"/>
  <c r="I50" i="6"/>
  <c r="G48" i="6"/>
  <c r="I44" i="6"/>
  <c r="G42" i="6"/>
  <c r="G44" i="6"/>
  <c r="I43" i="6"/>
  <c r="H50" i="6"/>
  <c r="H44" i="6"/>
  <c r="H41" i="6"/>
  <c r="F43" i="6"/>
  <c r="G41" i="6"/>
  <c r="J48" i="6"/>
  <c r="K44" i="6"/>
  <c r="G49" i="6"/>
  <c r="F42" i="6"/>
  <c r="D42" i="6"/>
  <c r="G50" i="6"/>
  <c r="G46" i="6"/>
  <c r="I45" i="6"/>
  <c r="F47" i="6"/>
  <c r="J46" i="6"/>
  <c r="K46" i="6"/>
  <c r="H43" i="6"/>
  <c r="J50" i="6"/>
  <c r="F44" i="6"/>
  <c r="F49" i="6"/>
  <c r="G45" i="6"/>
  <c r="K41" i="6"/>
  <c r="F50" i="6"/>
  <c r="F45" i="6"/>
  <c r="H45" i="6"/>
  <c r="J43" i="6"/>
  <c r="G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D41" i="6"/>
  <c r="I27" i="6"/>
  <c r="I17" i="6"/>
  <c r="I21" i="6"/>
  <c r="J17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F17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K23" i="6"/>
  <c r="D19" i="6"/>
  <c r="D20" i="6"/>
  <c r="BZ9" i="2"/>
  <c r="CT9" i="2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K18" i="6"/>
  <c r="D21" i="6"/>
  <c r="D25" i="6"/>
  <c r="H20" i="6"/>
  <c r="J20" i="6"/>
  <c r="H21" i="6"/>
  <c r="H17" i="6"/>
  <c r="G19" i="6"/>
  <c r="J25" i="6"/>
  <c r="F25" i="6"/>
  <c r="I26" i="6"/>
  <c r="K22" i="6"/>
  <c r="H18" i="6"/>
  <c r="G17" i="6"/>
  <c r="D17" i="6"/>
  <c r="J21" i="6"/>
  <c r="J19" i="6"/>
  <c r="D47" i="6"/>
  <c r="K47" i="6"/>
  <c r="D44" i="6"/>
  <c r="F41" i="6"/>
  <c r="G47" i="6"/>
  <c r="H47" i="6"/>
  <c r="H49" i="6"/>
  <c r="I41" i="6"/>
  <c r="I42" i="6"/>
  <c r="J44" i="6"/>
  <c r="J41" i="6"/>
  <c r="B40" i="6"/>
  <c r="B44" i="6"/>
  <c r="B48" i="6"/>
  <c r="B32" i="6"/>
  <c r="B26" i="6"/>
  <c r="H16" i="6"/>
  <c r="G16" i="6"/>
  <c r="I16" i="6"/>
  <c r="F16" i="6"/>
  <c r="D16" i="6"/>
  <c r="J16" i="6"/>
  <c r="K16" i="6"/>
  <c r="E16" i="6"/>
  <c r="H40" i="6"/>
  <c r="G40" i="6"/>
  <c r="F40" i="6"/>
  <c r="J40" i="6"/>
  <c r="I40" i="6"/>
  <c r="K40" i="6"/>
  <c r="E40" i="6"/>
  <c r="D40" i="6"/>
  <c r="E17" i="6"/>
  <c r="CN6" i="2"/>
  <c r="CP6" i="2"/>
  <c r="CQ6" i="2"/>
  <c r="CM6" i="2"/>
  <c r="CO6" i="2"/>
  <c r="AM5" i="2"/>
  <c r="CE6" i="2"/>
  <c r="CD6" i="2"/>
  <c r="CB6" i="2"/>
  <c r="CC6" i="2"/>
  <c r="CF6" i="2"/>
  <c r="BU6" i="2"/>
  <c r="BT6" i="2"/>
  <c r="BS6" i="2"/>
  <c r="BQ6" i="2"/>
  <c r="BR6" i="2"/>
  <c r="BF6" i="2"/>
  <c r="BG6" i="2"/>
  <c r="BI6" i="2"/>
  <c r="BJ6" i="2"/>
  <c r="BH6" i="2"/>
  <c r="AU6" i="2"/>
  <c r="AV6" i="2"/>
  <c r="AX6" i="2"/>
  <c r="AW6" i="2"/>
  <c r="C5" i="2"/>
  <c r="I4" i="2"/>
  <c r="AY6" i="2"/>
  <c r="J13" i="2"/>
  <c r="S13" i="2"/>
  <c r="AB13" i="2"/>
  <c r="AK13" i="2"/>
  <c r="A16" i="2"/>
  <c r="L16" i="2"/>
  <c r="U19" i="2"/>
  <c r="AD7" i="2"/>
  <c r="AM10" i="2"/>
  <c r="E19" i="6"/>
  <c r="E23" i="6"/>
  <c r="E27" i="6"/>
  <c r="E43" i="6"/>
  <c r="H27" i="6"/>
  <c r="K50" i="6"/>
  <c r="AK5" i="2"/>
  <c r="AD5" i="2"/>
  <c r="AB5" i="2"/>
  <c r="S5" i="2"/>
  <c r="U5" i="2"/>
  <c r="J5" i="2"/>
  <c r="L5" i="2"/>
  <c r="R4" i="2"/>
  <c r="AA4" i="2"/>
  <c r="A5" i="2"/>
  <c r="G4" i="2"/>
  <c r="L13" i="2"/>
  <c r="U16" i="2"/>
  <c r="AD19" i="2"/>
  <c r="AM7" i="2"/>
  <c r="A19" i="2"/>
  <c r="J19" i="2"/>
  <c r="S19" i="2"/>
  <c r="AB19" i="2"/>
  <c r="AK19" i="2"/>
  <c r="J16" i="2"/>
  <c r="S16" i="2"/>
  <c r="AB16" i="2"/>
  <c r="AK16" i="2"/>
  <c r="AJ4" i="2"/>
  <c r="AS4" i="2"/>
  <c r="AK26" i="2"/>
  <c r="H14" i="6"/>
  <c r="P4" i="2"/>
  <c r="Y4" i="2"/>
  <c r="AH4" i="2"/>
  <c r="AQ4" i="2"/>
  <c r="AH26" i="2"/>
  <c r="G3" i="6"/>
  <c r="H10" i="6"/>
  <c r="L10" i="2"/>
  <c r="U13" i="2"/>
  <c r="AD16" i="2"/>
  <c r="AM19" i="2"/>
  <c r="I14" i="6"/>
  <c r="H15" i="6"/>
  <c r="F13" i="6"/>
  <c r="J12" i="6"/>
  <c r="H11" i="6"/>
  <c r="J14" i="6"/>
  <c r="J15" i="6"/>
  <c r="G13" i="6"/>
  <c r="F15" i="6"/>
  <c r="H9" i="6"/>
  <c r="G10" i="6"/>
  <c r="F8" i="6"/>
  <c r="G9" i="6"/>
  <c r="F11" i="6"/>
  <c r="G12" i="6"/>
  <c r="F9" i="6"/>
  <c r="I11" i="6"/>
  <c r="J13" i="6"/>
  <c r="F10" i="6"/>
  <c r="D10" i="6"/>
  <c r="J10" i="6"/>
  <c r="I3" i="6"/>
  <c r="G14" i="6"/>
  <c r="I8" i="6"/>
  <c r="F14" i="6"/>
  <c r="D14" i="6"/>
  <c r="I12" i="6"/>
  <c r="J9" i="6"/>
  <c r="H12" i="6"/>
  <c r="I10" i="6"/>
  <c r="J11" i="6"/>
  <c r="H13" i="6"/>
  <c r="I15" i="6"/>
  <c r="K15" i="6"/>
  <c r="G15" i="6"/>
  <c r="I9" i="6"/>
  <c r="G11" i="6"/>
  <c r="E11" i="6"/>
  <c r="I13" i="6"/>
  <c r="H8" i="6"/>
  <c r="J8" i="6"/>
  <c r="G8" i="6"/>
  <c r="E8" i="6"/>
  <c r="F12" i="6"/>
  <c r="D12" i="6"/>
  <c r="K10" i="6"/>
  <c r="H39" i="6"/>
  <c r="G39" i="6"/>
  <c r="J39" i="6"/>
  <c r="F39" i="6"/>
  <c r="I39" i="6"/>
  <c r="K39" i="6"/>
  <c r="F38" i="6"/>
  <c r="G38" i="6"/>
  <c r="H38" i="6"/>
  <c r="I38" i="6"/>
  <c r="J38" i="6"/>
  <c r="J37" i="6"/>
  <c r="I37" i="6"/>
  <c r="G37" i="6"/>
  <c r="F37" i="6"/>
  <c r="H37" i="6"/>
  <c r="F36" i="6"/>
  <c r="I36" i="6"/>
  <c r="G36" i="6"/>
  <c r="J36" i="6"/>
  <c r="H36" i="6"/>
  <c r="F35" i="6"/>
  <c r="H35" i="6"/>
  <c r="J35" i="6"/>
  <c r="I35" i="6"/>
  <c r="G35" i="6"/>
  <c r="H34" i="6"/>
  <c r="G34" i="6"/>
  <c r="F34" i="6"/>
  <c r="I34" i="6"/>
  <c r="J34" i="6"/>
  <c r="I33" i="6"/>
  <c r="J33" i="6"/>
  <c r="F33" i="6"/>
  <c r="G33" i="6"/>
  <c r="H33" i="6"/>
  <c r="G32" i="6"/>
  <c r="J32" i="6"/>
  <c r="I32" i="6"/>
  <c r="F32" i="6"/>
  <c r="H32" i="6"/>
  <c r="I31" i="6"/>
  <c r="H31" i="6"/>
  <c r="F31" i="6"/>
  <c r="J31" i="6"/>
  <c r="G31" i="6"/>
  <c r="K14" i="6"/>
  <c r="E14" i="6"/>
  <c r="K13" i="6"/>
  <c r="D9" i="6"/>
  <c r="I28" i="6"/>
  <c r="D11" i="6"/>
  <c r="D8" i="6"/>
  <c r="J28" i="6"/>
  <c r="H28" i="6"/>
  <c r="K12" i="6"/>
  <c r="E9" i="6"/>
  <c r="D15" i="6"/>
  <c r="D13" i="6"/>
  <c r="E13" i="6"/>
  <c r="E15" i="6"/>
  <c r="E12" i="6"/>
  <c r="F28" i="6"/>
  <c r="K11" i="6"/>
  <c r="G28" i="6"/>
  <c r="E10" i="6"/>
  <c r="K8" i="6"/>
  <c r="K9" i="6"/>
  <c r="K37" i="6"/>
  <c r="E39" i="6"/>
  <c r="D39" i="6"/>
  <c r="K38" i="6"/>
  <c r="D38" i="6"/>
  <c r="E38" i="6"/>
  <c r="D37" i="6"/>
  <c r="E37" i="6"/>
  <c r="K36" i="6"/>
  <c r="D36" i="6"/>
  <c r="E36" i="6"/>
  <c r="D35" i="6"/>
  <c r="E35" i="6"/>
  <c r="K35" i="6"/>
  <c r="E34" i="6"/>
  <c r="D34" i="6"/>
  <c r="K33" i="6"/>
  <c r="K34" i="6"/>
  <c r="E33" i="6"/>
  <c r="D33" i="6"/>
  <c r="J51" i="6"/>
  <c r="H51" i="6"/>
  <c r="K32" i="6"/>
  <c r="G51" i="6"/>
  <c r="E32" i="6"/>
  <c r="D32" i="6"/>
  <c r="E31" i="6"/>
  <c r="F51" i="6"/>
  <c r="D31" i="6"/>
  <c r="I51" i="6"/>
  <c r="K31" i="6"/>
  <c r="K28" i="6"/>
  <c r="N15" i="6"/>
  <c r="N14" i="6"/>
  <c r="N13" i="6"/>
  <c r="N12" i="6"/>
  <c r="N11" i="6"/>
  <c r="N10" i="6"/>
  <c r="N9" i="6"/>
  <c r="N8" i="6"/>
  <c r="A63" i="6"/>
  <c r="D28" i="6"/>
  <c r="E28" i="6"/>
  <c r="N39" i="6"/>
  <c r="N38" i="6"/>
  <c r="N37" i="6"/>
  <c r="N36" i="6"/>
  <c r="N35" i="6"/>
  <c r="N34" i="6"/>
  <c r="N33" i="6"/>
  <c r="N32" i="6"/>
  <c r="N31" i="6"/>
  <c r="A67" i="6"/>
  <c r="K51" i="6"/>
  <c r="D51" i="6"/>
  <c r="E51" i="6"/>
</calcChain>
</file>

<file path=xl/sharedStrings.xml><?xml version="1.0" encoding="utf-8"?>
<sst xmlns="http://schemas.openxmlformats.org/spreadsheetml/2006/main" count="488" uniqueCount="115">
  <si>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</si>
  <si>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</si>
  <si>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</si>
  <si>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</si>
  <si>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</si>
  <si>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</si>
  <si>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</si>
  <si>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</si>
  <si>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</si>
  <si>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</si>
  <si>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</si>
  <si>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</si>
  <si>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</si>
  <si>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</si>
  <si>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</si>
  <si>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</si>
  <si>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</si>
  <si>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</si>
  <si>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</si>
  <si>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</si>
  <si>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</si>
  <si>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</si>
  <si>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</si>
  <si>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</si>
  <si>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</si>
  <si>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</si>
  <si>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</si>
  <si>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</si>
  <si>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</si>
  <si>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</si>
  <si>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</si>
  <si>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</si>
  <si>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</si>
  <si>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</si>
  <si>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</si>
  <si>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</si>
  <si>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</si>
  <si>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</si>
  <si>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</si>
  <si>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</si>
  <si>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</si>
  <si>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</si>
  <si>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</si>
  <si>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</si>
  <si>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</si>
  <si>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</si>
  <si>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</si>
  <si>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</si>
  <si>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</si>
  <si>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</si>
  <si>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</si>
  <si>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</si>
  <si>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</si>
  <si>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</si>
  <si>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</si>
  <si>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</si>
  <si>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</si>
  <si>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</si>
  <si>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</si>
  <si>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</si>
  <si>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</si>
  <si>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</si>
  <si>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</si>
  <si>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</si>
  <si>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</si>
  <si>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</si>
  <si>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</si>
  <si>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</si>
  <si>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</si>
  <si>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</si>
  <si>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</si>
  <si>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</si>
  <si>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</si>
  <si>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</si>
  <si>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</si>
  <si>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</si>
  <si>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</si>
  <si>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</si>
  <si>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</si>
  <si>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</si>
  <si>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</si>
  <si>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</si>
  <si>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</si>
  <si>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</si>
  <si>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</si>
  <si>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</si>
  <si>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</si>
  <si>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</si>
  <si>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</si>
  <si>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</si>
  <si>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</si>
  <si>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</si>
  <si>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CEPE CLUBE 2004</t>
  </si>
  <si>
    <t>RODOLF</t>
  </si>
  <si>
    <t>WALNIR</t>
  </si>
  <si>
    <t>BERGAMINI</t>
  </si>
  <si>
    <t>MARIO NOVAES</t>
  </si>
  <si>
    <t xml:space="preserve">MARCELINHO </t>
  </si>
  <si>
    <t>NOVAES</t>
  </si>
  <si>
    <t>PEPE 2004</t>
  </si>
  <si>
    <t>MARIO</t>
  </si>
  <si>
    <t>ERISMAR</t>
  </si>
  <si>
    <t>OLIMPIO</t>
  </si>
  <si>
    <t>BRYANT</t>
  </si>
  <si>
    <t>MURA</t>
  </si>
  <si>
    <t>LITO</t>
  </si>
  <si>
    <t>BARBA</t>
  </si>
  <si>
    <t>PAULINHO MEIRA</t>
  </si>
  <si>
    <t>MARCELO LEITE</t>
  </si>
  <si>
    <t>MARIA ZÉLIA</t>
  </si>
  <si>
    <t>OLIMPIIO</t>
  </si>
  <si>
    <t>MARCELINHO</t>
  </si>
  <si>
    <t>MARCO BIANCHI</t>
  </si>
  <si>
    <t>M</t>
  </si>
  <si>
    <t>07 de maio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</si>
</sst>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 /><Relationship Id="rId2" Type="http://schemas.openxmlformats.org/officeDocument/2006/relationships/image" Target="../media/image4.png" /><Relationship Id="rId1" Type="http://schemas.openxmlformats.org/officeDocument/2006/relationships/image" Target="../media/image3.png" /><Relationship Id="rId4" Type="http://schemas.openxmlformats.org/officeDocument/2006/relationships/image" Target="../media/image6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306" name="Imagem 15" descr="FPFM - LOGO.jpg">
          <a:extLst>
            <a:ext uri="{FF2B5EF4-FFF2-40B4-BE49-F238E27FC236}">
              <a16:creationId xmlns:a16="http://schemas.microsoft.com/office/drawing/2014/main" id="{9E7C2339-C57F-9462-57B4-ADA99E2E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307" name="Imagem 15" descr="FPFM - LOGO.jpg">
          <a:extLst>
            <a:ext uri="{FF2B5EF4-FFF2-40B4-BE49-F238E27FC236}">
              <a16:creationId xmlns:a16="http://schemas.microsoft.com/office/drawing/2014/main" id="{282764E5-C314-7018-BF32-7CF142DE7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98" name="Picture 2">
          <a:extLst>
            <a:ext uri="{FF2B5EF4-FFF2-40B4-BE49-F238E27FC236}">
              <a16:creationId xmlns:a16="http://schemas.microsoft.com/office/drawing/2014/main" id="{D65B7E1F-016D-844B-7DA9-4038AAE2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99" name="Group 4">
          <a:extLst>
            <a:ext uri="{FF2B5EF4-FFF2-40B4-BE49-F238E27FC236}">
              <a16:creationId xmlns:a16="http://schemas.microsoft.com/office/drawing/2014/main" id="{9E5DB5B1-9FFE-9069-CADD-FEF9B01AC7D2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603" name="Picture 1">
            <a:extLst>
              <a:ext uri="{FF2B5EF4-FFF2-40B4-BE49-F238E27FC236}">
                <a16:creationId xmlns:a16="http://schemas.microsoft.com/office/drawing/2014/main" id="{1250997D-7629-7172-BF0E-8F440E47E5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87796DFB-FDE6-8E25-D319-6FB871CA6983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600" name="Imagem 15" descr="FPFM - LOGO.jpg">
          <a:extLst>
            <a:ext uri="{FF2B5EF4-FFF2-40B4-BE49-F238E27FC236}">
              <a16:creationId xmlns:a16="http://schemas.microsoft.com/office/drawing/2014/main" id="{64D4A032-0744-650F-E6AC-34EE805F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601" name="Picture 15">
          <a:extLst>
            <a:ext uri="{FF2B5EF4-FFF2-40B4-BE49-F238E27FC236}">
              <a16:creationId xmlns:a16="http://schemas.microsoft.com/office/drawing/2014/main" id="{ACBCFB97-E504-F176-7EEC-71D1884A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CE913A5-A893-BC5F-2CAD-F3D10055D579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65" name="Imagem 15" descr="FPFM - LOGO.jpg">
          <a:extLst>
            <a:ext uri="{FF2B5EF4-FFF2-40B4-BE49-F238E27FC236}">
              <a16:creationId xmlns:a16="http://schemas.microsoft.com/office/drawing/2014/main" id="{D31875B0-3E8A-F868-3A62-2C4EF7B8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39" name="Imagem 15" descr="FPFM - LOGO.jpg">
          <a:extLst>
            <a:ext uri="{FF2B5EF4-FFF2-40B4-BE49-F238E27FC236}">
              <a16:creationId xmlns:a16="http://schemas.microsoft.com/office/drawing/2014/main" id="{3A47714A-CFC6-7420-EECB-47D26240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40" name="Imagem 15" descr="FPFM - LOGO.jpg">
          <a:extLst>
            <a:ext uri="{FF2B5EF4-FFF2-40B4-BE49-F238E27FC236}">
              <a16:creationId xmlns:a16="http://schemas.microsoft.com/office/drawing/2014/main" id="{4A8218D6-15B3-7585-5A50-BED977988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42"/>
  <sheetViews>
    <sheetView showGridLines="0" tabSelected="1" topLeftCell="AM1" zoomScaleNormal="100" workbookViewId="0">
      <selection activeCell="AG23" sqref="AG23:AS23"/>
    </sheetView>
  </sheetViews>
  <sheetFormatPr defaultColWidth="4.70703125" defaultRowHeight="13.5" outlineLevelRow="1" outlineLevelCol="1" x14ac:dyDescent="0.15"/>
  <cols>
    <col min="1" max="1" width="3.8984375" style="1" customWidth="1"/>
    <col min="2" max="2" width="2.28515625" style="1" customWidth="1"/>
    <col min="3" max="4" width="3.8984375" style="1" customWidth="1"/>
    <col min="5" max="5" width="2.28515625" style="1" customWidth="1"/>
    <col min="6" max="7" width="3.8984375" style="1" customWidth="1"/>
    <col min="8" max="8" width="2.28515625" style="1" customWidth="1"/>
    <col min="9" max="10" width="3.8984375" style="1" customWidth="1"/>
    <col min="11" max="11" width="2.28515625" style="1" customWidth="1"/>
    <col min="12" max="13" width="3.8984375" style="1" customWidth="1"/>
    <col min="14" max="14" width="2.28515625" style="1" customWidth="1"/>
    <col min="15" max="16" width="3.8984375" style="1" customWidth="1"/>
    <col min="17" max="17" width="2.28515625" style="1" customWidth="1"/>
    <col min="18" max="19" width="3.8984375" style="1" customWidth="1"/>
    <col min="20" max="20" width="2.28515625" style="1" customWidth="1"/>
    <col min="21" max="22" width="3.8984375" style="1" customWidth="1"/>
    <col min="23" max="23" width="2.28515625" style="1" customWidth="1"/>
    <col min="24" max="25" width="3.8984375" style="1" customWidth="1"/>
    <col min="26" max="26" width="2.28515625" style="1" customWidth="1"/>
    <col min="27" max="28" width="3.8984375" style="1" customWidth="1"/>
    <col min="29" max="29" width="2.28515625" style="1" customWidth="1"/>
    <col min="30" max="31" width="3.8984375" style="1" customWidth="1"/>
    <col min="32" max="32" width="2.28515625" style="1" customWidth="1"/>
    <col min="33" max="34" width="3.8984375" style="1" customWidth="1"/>
    <col min="35" max="35" width="2.28515625" style="1" customWidth="1"/>
    <col min="36" max="37" width="3.8984375" style="1" customWidth="1"/>
    <col min="38" max="38" width="2.28515625" style="1" customWidth="1"/>
    <col min="39" max="40" width="3.8984375" style="1" customWidth="1"/>
    <col min="41" max="41" width="2.28515625" style="1" customWidth="1"/>
    <col min="42" max="43" width="3.8984375" style="1" customWidth="1"/>
    <col min="44" max="44" width="2.28515625" style="1" customWidth="1"/>
    <col min="45" max="45" width="3.8984375" style="1" customWidth="1"/>
    <col min="46" max="46" width="4.70703125" style="9" hidden="1" customWidth="1" outlineLevel="1"/>
    <col min="47" max="101" width="4.70703125" style="27" hidden="1" customWidth="1" outlineLevel="1"/>
    <col min="102" max="102" width="4.70703125" style="9" collapsed="1"/>
    <col min="103" max="16384" width="4.70703125" style="9"/>
  </cols>
  <sheetData>
    <row r="1" spans="1:100" ht="31.5" x14ac:dyDescent="0.3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 t="s">
        <v>113</v>
      </c>
      <c r="AN1" s="165"/>
      <c r="AO1" s="165"/>
      <c r="AP1" s="21"/>
      <c r="AQ1" s="165">
        <v>2022</v>
      </c>
      <c r="AR1" s="165"/>
      <c r="AS1" s="165"/>
    </row>
    <row r="2" spans="1:100" ht="12.75" x14ac:dyDescent="0.15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15">
      <c r="A4" s="18"/>
      <c r="B4" s="7"/>
      <c r="C4" s="7"/>
      <c r="D4" s="7"/>
      <c r="E4" s="7"/>
      <c r="F4" s="7"/>
      <c r="G4" s="159">
        <f>A5</f>
        <v>4</v>
      </c>
      <c r="H4" s="163" t="s">
        <v>0</v>
      </c>
      <c r="I4" s="161">
        <f>C5</f>
        <v>6</v>
      </c>
      <c r="J4" s="18"/>
      <c r="K4" s="7"/>
      <c r="L4" s="7"/>
      <c r="M4" s="7"/>
      <c r="N4" s="7"/>
      <c r="O4" s="7"/>
      <c r="P4" s="159">
        <f>J5+G4</f>
        <v>7</v>
      </c>
      <c r="Q4" s="163" t="s">
        <v>0</v>
      </c>
      <c r="R4" s="161">
        <f>L5+I4</f>
        <v>13</v>
      </c>
      <c r="S4" s="18"/>
      <c r="T4" s="7"/>
      <c r="U4" s="7"/>
      <c r="V4" s="7"/>
      <c r="W4" s="7"/>
      <c r="X4" s="7"/>
      <c r="Y4" s="159">
        <f>S5+P4</f>
        <v>12</v>
      </c>
      <c r="Z4" s="163" t="s">
        <v>0</v>
      </c>
      <c r="AA4" s="161">
        <f>U5+R4</f>
        <v>18</v>
      </c>
      <c r="AB4" s="18"/>
      <c r="AC4" s="7"/>
      <c r="AD4" s="7"/>
      <c r="AE4" s="7"/>
      <c r="AF4" s="7"/>
      <c r="AG4" s="7"/>
      <c r="AH4" s="159">
        <f>AB5+Y4</f>
        <v>15</v>
      </c>
      <c r="AI4" s="163" t="s">
        <v>0</v>
      </c>
      <c r="AJ4" s="161">
        <f>AD5+AA4</f>
        <v>25</v>
      </c>
      <c r="AK4" s="18"/>
      <c r="AL4" s="7"/>
      <c r="AM4" s="7"/>
      <c r="AN4" s="7"/>
      <c r="AO4" s="7"/>
      <c r="AP4" s="7"/>
      <c r="AQ4" s="159">
        <f>AK5+AH4</f>
        <v>20</v>
      </c>
      <c r="AR4" s="163" t="s">
        <v>0</v>
      </c>
      <c r="AS4" s="161">
        <f>AM5+AJ4</f>
        <v>30</v>
      </c>
    </row>
    <row r="5" spans="1:100" ht="12" customHeight="1" x14ac:dyDescent="0.15">
      <c r="A5" s="159">
        <f>AU6+AV6</f>
        <v>4</v>
      </c>
      <c r="B5" s="163" t="s">
        <v>0</v>
      </c>
      <c r="C5" s="161">
        <f>AW6+AV6</f>
        <v>6</v>
      </c>
      <c r="D5" s="6"/>
      <c r="E5" s="45" t="s">
        <v>2</v>
      </c>
      <c r="F5" s="6"/>
      <c r="G5" s="160"/>
      <c r="H5" s="164"/>
      <c r="I5" s="162"/>
      <c r="J5" s="159">
        <f>BF6+BG6</f>
        <v>3</v>
      </c>
      <c r="K5" s="163" t="s">
        <v>0</v>
      </c>
      <c r="L5" s="161">
        <f>BH6+BG6</f>
        <v>7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3</v>
      </c>
      <c r="AC5" s="163" t="s">
        <v>0</v>
      </c>
      <c r="AD5" s="161">
        <f>CD6+CC6</f>
        <v>7</v>
      </c>
      <c r="AE5" s="6"/>
      <c r="AF5" s="45" t="s">
        <v>25</v>
      </c>
      <c r="AG5" s="6"/>
      <c r="AH5" s="160"/>
      <c r="AI5" s="164"/>
      <c r="AJ5" s="162"/>
      <c r="AK5" s="159">
        <f>CM6+CN6</f>
        <v>5</v>
      </c>
      <c r="AL5" s="163" t="s">
        <v>0</v>
      </c>
      <c r="AM5" s="161">
        <f>CO6+CN6</f>
        <v>5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15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15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1</v>
      </c>
      <c r="BH6" s="43">
        <f>SUM(BH7:BH21)*2</f>
        <v>6</v>
      </c>
      <c r="BI6" s="43">
        <f>SUM(BI7:BI21)</f>
        <v>19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21</v>
      </c>
      <c r="BU6" s="43">
        <f>SUM(BU7:BU21)</f>
        <v>23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1</v>
      </c>
      <c r="CD6" s="43">
        <f>SUM(CD7:CD21)*2</f>
        <v>6</v>
      </c>
      <c r="CE6" s="43">
        <f>SUM(CE7:CE21)</f>
        <v>16</v>
      </c>
      <c r="CF6" s="43">
        <f>SUM(CF7:CF21)</f>
        <v>25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27</v>
      </c>
      <c r="CQ6" s="43">
        <f>SUM(CQ7:CQ21)</f>
        <v>25</v>
      </c>
      <c r="CR6" s="43"/>
      <c r="CS6" s="43"/>
      <c r="CT6" s="43"/>
      <c r="CU6" s="43"/>
      <c r="CV6" s="43"/>
    </row>
    <row r="7" spans="1:100" ht="16.5" customHeight="1" x14ac:dyDescent="0.1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1">
      <c r="A8" s="38"/>
      <c r="B8" s="11"/>
      <c r="C8" s="11"/>
      <c r="D8" s="35">
        <v>5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6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1">
      <c r="A9" s="37" t="s">
        <v>93</v>
      </c>
      <c r="B9" s="8"/>
      <c r="C9" s="8"/>
      <c r="D9" s="8"/>
      <c r="E9" s="8"/>
      <c r="F9" s="8"/>
      <c r="G9" s="8"/>
      <c r="H9" s="8"/>
      <c r="I9" s="36" t="str">
        <f>VLOOKUP(C7,$M$23:$T$42,2,0)</f>
        <v>LITO</v>
      </c>
      <c r="J9" s="37" t="s">
        <v>93</v>
      </c>
      <c r="K9" s="8"/>
      <c r="L9" s="8"/>
      <c r="M9" s="8"/>
      <c r="N9" s="8"/>
      <c r="O9" s="8"/>
      <c r="P9" s="8"/>
      <c r="Q9" s="8"/>
      <c r="R9" s="36" t="s">
        <v>101</v>
      </c>
      <c r="S9" s="37" t="s">
        <v>93</v>
      </c>
      <c r="T9" s="8"/>
      <c r="U9" s="8"/>
      <c r="V9" s="8"/>
      <c r="W9" s="8"/>
      <c r="X9" s="8"/>
      <c r="Y9" s="8"/>
      <c r="Z9" s="8"/>
      <c r="AA9" s="36" t="s">
        <v>102</v>
      </c>
      <c r="AB9" s="37" t="s">
        <v>93</v>
      </c>
      <c r="AC9" s="8"/>
      <c r="AD9" s="8"/>
      <c r="AE9" s="8"/>
      <c r="AF9" s="8"/>
      <c r="AG9" s="8"/>
      <c r="AH9" s="8"/>
      <c r="AI9" s="8"/>
      <c r="AJ9" s="36" t="s">
        <v>103</v>
      </c>
      <c r="AK9" s="37" t="s">
        <v>93</v>
      </c>
      <c r="AL9" s="8"/>
      <c r="AM9" s="8"/>
      <c r="AN9" s="8"/>
      <c r="AO9" s="8"/>
      <c r="AP9" s="8"/>
      <c r="AQ9" s="8"/>
      <c r="AR9" s="8"/>
      <c r="AS9" s="36" t="s">
        <v>106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5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6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4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4</v>
      </c>
      <c r="BZ9" s="42">
        <f>BT9</f>
        <v>5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4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4</v>
      </c>
      <c r="CK9" s="42">
        <f>CE9</f>
        <v>4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6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6</v>
      </c>
    </row>
    <row r="10" spans="1:100" ht="16.5" customHeight="1" x14ac:dyDescent="0.1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1">
      <c r="A11" s="38"/>
      <c r="B11" s="11"/>
      <c r="C11" s="11"/>
      <c r="D11" s="35">
        <v>4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6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7</v>
      </c>
      <c r="AQ11" s="11"/>
      <c r="AR11" s="11"/>
      <c r="AS11" s="39"/>
    </row>
    <row r="12" spans="1:100" ht="16.5" customHeight="1" x14ac:dyDescent="0.1">
      <c r="A12" s="37" t="s">
        <v>94</v>
      </c>
      <c r="B12" s="8"/>
      <c r="C12" s="8"/>
      <c r="D12" s="8"/>
      <c r="E12" s="8"/>
      <c r="F12" s="8"/>
      <c r="G12" s="8"/>
      <c r="H12" s="8"/>
      <c r="I12" s="36" t="s">
        <v>104</v>
      </c>
      <c r="J12" s="37" t="s">
        <v>94</v>
      </c>
      <c r="K12" s="8"/>
      <c r="L12" s="8"/>
      <c r="M12" s="8"/>
      <c r="N12" s="8"/>
      <c r="O12" s="8"/>
      <c r="P12" s="8"/>
      <c r="Q12" s="8"/>
      <c r="R12" s="36" t="s">
        <v>105</v>
      </c>
      <c r="S12" s="37" t="s">
        <v>94</v>
      </c>
      <c r="T12" s="8"/>
      <c r="U12" s="8"/>
      <c r="V12" s="8"/>
      <c r="W12" s="8"/>
      <c r="X12" s="8"/>
      <c r="Y12" s="8"/>
      <c r="Z12" s="8"/>
      <c r="AA12" s="36" t="s">
        <v>101</v>
      </c>
      <c r="AB12" s="37" t="s">
        <v>94</v>
      </c>
      <c r="AC12" s="8"/>
      <c r="AD12" s="8"/>
      <c r="AE12" s="8"/>
      <c r="AF12" s="8"/>
      <c r="AG12" s="8"/>
      <c r="AH12" s="8"/>
      <c r="AI12" s="8"/>
      <c r="AJ12" s="36" t="s">
        <v>102</v>
      </c>
      <c r="AK12" s="37" t="s">
        <v>94</v>
      </c>
      <c r="AL12" s="8"/>
      <c r="AM12" s="8"/>
      <c r="AN12" s="8"/>
      <c r="AO12" s="8"/>
      <c r="AP12" s="8"/>
      <c r="AQ12" s="8"/>
      <c r="AR12" s="8"/>
      <c r="AS12" s="36" t="s">
        <v>103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3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4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4</v>
      </c>
      <c r="BZ12" s="42">
        <f>BT12</f>
        <v>5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6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6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6</v>
      </c>
      <c r="CQ12" s="42">
        <f>IF(OR(AN11="",AP11=""),"",AP11)</f>
        <v>7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7</v>
      </c>
      <c r="CV12" s="42">
        <f>CP12</f>
        <v>6</v>
      </c>
    </row>
    <row r="13" spans="1:100" ht="16.5" customHeight="1" x14ac:dyDescent="0.1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1">
      <c r="A14" s="38"/>
      <c r="B14" s="11"/>
      <c r="C14" s="11"/>
      <c r="D14" s="35">
        <v>0</v>
      </c>
      <c r="E14" s="32" t="s">
        <v>0</v>
      </c>
      <c r="F14" s="35">
        <v>7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7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1">
      <c r="A15" s="37" t="s">
        <v>95</v>
      </c>
      <c r="B15" s="8"/>
      <c r="C15" s="8"/>
      <c r="D15" s="8"/>
      <c r="E15" s="8"/>
      <c r="F15" s="8"/>
      <c r="G15" s="8"/>
      <c r="H15" s="8"/>
      <c r="I15" s="36" t="s">
        <v>103</v>
      </c>
      <c r="J15" s="37" t="s">
        <v>95</v>
      </c>
      <c r="K15" s="8"/>
      <c r="L15" s="8"/>
      <c r="M15" s="8"/>
      <c r="N15" s="8"/>
      <c r="O15" s="8"/>
      <c r="P15" s="8"/>
      <c r="Q15" s="8"/>
      <c r="R15" s="36" t="s">
        <v>104</v>
      </c>
      <c r="S15" s="37" t="s">
        <v>98</v>
      </c>
      <c r="T15" s="8"/>
      <c r="U15" s="8"/>
      <c r="V15" s="8"/>
      <c r="W15" s="8"/>
      <c r="X15" s="8"/>
      <c r="Y15" s="8"/>
      <c r="Z15" s="8"/>
      <c r="AA15" s="36" t="s">
        <v>105</v>
      </c>
      <c r="AB15" s="37" t="s">
        <v>98</v>
      </c>
      <c r="AC15" s="8"/>
      <c r="AD15" s="8"/>
      <c r="AE15" s="8"/>
      <c r="AF15" s="8"/>
      <c r="AG15" s="8"/>
      <c r="AH15" s="8"/>
      <c r="AI15" s="8"/>
      <c r="AJ15" s="36" t="s">
        <v>101</v>
      </c>
      <c r="AK15" s="37" t="s">
        <v>95</v>
      </c>
      <c r="AL15" s="8"/>
      <c r="AM15" s="8"/>
      <c r="AN15" s="8"/>
      <c r="AO15" s="8"/>
      <c r="AP15" s="8"/>
      <c r="AQ15" s="8"/>
      <c r="AR15" s="8"/>
      <c r="AS15" s="36" t="s">
        <v>102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0</v>
      </c>
      <c r="AY15" s="42">
        <f>IF(OR(D14="",F14=""),"",F14)</f>
        <v>7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7</v>
      </c>
      <c r="BD15" s="42">
        <f>AX15</f>
        <v>0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3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3</v>
      </c>
      <c r="BO15" s="42">
        <f>BI15</f>
        <v>2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2</v>
      </c>
      <c r="BU15" s="42">
        <f>IF(OR(V14="",X14=""),"",X14)</f>
        <v>5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5</v>
      </c>
      <c r="BZ15" s="42">
        <f>BT15</f>
        <v>2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7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7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4</v>
      </c>
      <c r="CQ15" s="42">
        <f>IF(OR(AN14="",AP14=""),"",AP14)</f>
        <v>5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5</v>
      </c>
      <c r="CV15" s="42">
        <f>CP15</f>
        <v>4</v>
      </c>
    </row>
    <row r="16" spans="1:100" ht="16.5" customHeight="1" x14ac:dyDescent="0.1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1">
      <c r="A17" s="38"/>
      <c r="B17" s="11"/>
      <c r="C17" s="11"/>
      <c r="D17" s="35">
        <v>2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1">
      <c r="A18" s="37" t="s">
        <v>96</v>
      </c>
      <c r="B18" s="8"/>
      <c r="C18" s="8"/>
      <c r="D18" s="8"/>
      <c r="E18" s="8"/>
      <c r="F18" s="8"/>
      <c r="G18" s="8"/>
      <c r="H18" s="8"/>
      <c r="I18" s="36" t="s">
        <v>110</v>
      </c>
      <c r="J18" s="37" t="s">
        <v>96</v>
      </c>
      <c r="K18" s="8"/>
      <c r="L18" s="8"/>
      <c r="M18" s="8"/>
      <c r="N18" s="8"/>
      <c r="O18" s="8"/>
      <c r="P18" s="8"/>
      <c r="Q18" s="8"/>
      <c r="R18" s="36" t="s">
        <v>103</v>
      </c>
      <c r="S18" s="37" t="str">
        <f>J18</f>
        <v>MARIO NOVAES</v>
      </c>
      <c r="T18" s="8"/>
      <c r="U18" s="8"/>
      <c r="V18" s="8"/>
      <c r="W18" s="8"/>
      <c r="X18" s="8"/>
      <c r="Y18" s="8"/>
      <c r="Z18" s="8"/>
      <c r="AA18" s="36" t="s">
        <v>106</v>
      </c>
      <c r="AB18" s="37" t="s">
        <v>96</v>
      </c>
      <c r="AC18" s="8"/>
      <c r="AD18" s="8"/>
      <c r="AE18" s="8"/>
      <c r="AF18" s="8"/>
      <c r="AG18" s="8"/>
      <c r="AH18" s="8"/>
      <c r="AI18" s="8"/>
      <c r="AJ18" s="36" t="s">
        <v>105</v>
      </c>
      <c r="AK18" s="37" t="s">
        <v>96</v>
      </c>
      <c r="AL18" s="8"/>
      <c r="AM18" s="8"/>
      <c r="AN18" s="8"/>
      <c r="AO18" s="8"/>
      <c r="AP18" s="8"/>
      <c r="AQ18" s="8"/>
      <c r="AR18" s="8"/>
      <c r="AS18" s="36" t="s">
        <v>101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2</v>
      </c>
      <c r="AY18" s="42">
        <f>IF(OR(D17="",F17=""),"",F17)</f>
        <v>3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3</v>
      </c>
      <c r="BD18" s="42">
        <f>AX18</f>
        <v>2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4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4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4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4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5</v>
      </c>
      <c r="CF18" s="42">
        <f>IF(OR(AE17="",AG17=""),"",AG17)</f>
        <v>4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4</v>
      </c>
      <c r="CK18" s="42">
        <f>CE18</f>
        <v>5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5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5</v>
      </c>
      <c r="CV18" s="42">
        <f>CP18</f>
        <v>6</v>
      </c>
    </row>
    <row r="19" spans="1:100" ht="16.5" customHeight="1" x14ac:dyDescent="0.1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1">
      <c r="A20" s="38"/>
      <c r="B20" s="11"/>
      <c r="C20" s="11"/>
      <c r="D20" s="35">
        <v>4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2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1">
      <c r="A21" s="37" t="s">
        <v>111</v>
      </c>
      <c r="B21" s="8"/>
      <c r="C21" s="8"/>
      <c r="D21" s="8"/>
      <c r="E21" s="8"/>
      <c r="F21" s="8"/>
      <c r="G21" s="8"/>
      <c r="H21" s="8"/>
      <c r="I21" s="36" t="s">
        <v>101</v>
      </c>
      <c r="J21" s="37" t="s">
        <v>97</v>
      </c>
      <c r="K21" s="8"/>
      <c r="L21" s="8"/>
      <c r="M21" s="8"/>
      <c r="N21" s="8"/>
      <c r="O21" s="8"/>
      <c r="P21" s="8"/>
      <c r="Q21" s="8"/>
      <c r="R21" s="36" t="s">
        <v>102</v>
      </c>
      <c r="S21" s="37" t="s">
        <v>96</v>
      </c>
      <c r="T21" s="8"/>
      <c r="U21" s="8"/>
      <c r="V21" s="8"/>
      <c r="W21" s="8"/>
      <c r="X21" s="8"/>
      <c r="Y21" s="8"/>
      <c r="Z21" s="8"/>
      <c r="AA21" s="36" t="s">
        <v>103</v>
      </c>
      <c r="AB21" s="37" t="s">
        <v>97</v>
      </c>
      <c r="AC21" s="8"/>
      <c r="AD21" s="8"/>
      <c r="AE21" s="8"/>
      <c r="AF21" s="8"/>
      <c r="AG21" s="8"/>
      <c r="AH21" s="8"/>
      <c r="AI21" s="8"/>
      <c r="AJ21" s="36" t="s">
        <v>106</v>
      </c>
      <c r="AK21" s="37" t="s">
        <v>97</v>
      </c>
      <c r="AL21" s="8"/>
      <c r="AM21" s="8"/>
      <c r="AN21" s="8"/>
      <c r="AO21" s="8"/>
      <c r="AP21" s="8"/>
      <c r="AQ21" s="8"/>
      <c r="AR21" s="8"/>
      <c r="AS21" s="36" t="s">
        <v>105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4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5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2</v>
      </c>
      <c r="CF21" s="42">
        <f>IF(OR(AE20="",AG20=""),"",AG20)</f>
        <v>4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4</v>
      </c>
      <c r="CK21" s="42">
        <f>CE21</f>
        <v>2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5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5</v>
      </c>
      <c r="CV21" s="42">
        <f>CP21</f>
        <v>5</v>
      </c>
    </row>
    <row r="22" spans="1:100" ht="21" customHeight="1" x14ac:dyDescent="0.15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">
      <c r="A23" s="24">
        <v>1</v>
      </c>
      <c r="B23" s="169" t="s">
        <v>93</v>
      </c>
      <c r="C23" s="170"/>
      <c r="D23" s="170"/>
      <c r="E23" s="170"/>
      <c r="F23" s="170"/>
      <c r="G23" s="170"/>
      <c r="H23" s="171"/>
      <c r="I23" s="28" t="s">
        <v>8</v>
      </c>
      <c r="J23" s="26"/>
      <c r="K23" s="167">
        <v>1844</v>
      </c>
      <c r="L23" s="168"/>
      <c r="M23" s="24">
        <v>1</v>
      </c>
      <c r="N23" s="169" t="s">
        <v>101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54</v>
      </c>
      <c r="X23" s="168"/>
      <c r="AE23" s="33" t="s">
        <v>19</v>
      </c>
      <c r="AF23" s="25"/>
      <c r="AG23" s="184" t="s">
        <v>114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">
      <c r="A24" s="24">
        <v>2</v>
      </c>
      <c r="B24" s="169" t="s">
        <v>94</v>
      </c>
      <c r="C24" s="170"/>
      <c r="D24" s="170"/>
      <c r="E24" s="170"/>
      <c r="F24" s="170"/>
      <c r="G24" s="170"/>
      <c r="H24" s="171"/>
      <c r="I24" s="28" t="s">
        <v>8</v>
      </c>
      <c r="J24" s="26"/>
      <c r="K24" s="167">
        <v>1722</v>
      </c>
      <c r="L24" s="168"/>
      <c r="M24" s="24">
        <v>2</v>
      </c>
      <c r="N24" s="169" t="s">
        <v>102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2017</v>
      </c>
      <c r="X24" s="168"/>
    </row>
    <row r="25" spans="1:100" s="27" customFormat="1" ht="21" customHeight="1" x14ac:dyDescent="0.2">
      <c r="A25" s="24">
        <v>3</v>
      </c>
      <c r="B25" s="169" t="s">
        <v>95</v>
      </c>
      <c r="C25" s="170"/>
      <c r="D25" s="170"/>
      <c r="E25" s="170"/>
      <c r="F25" s="170"/>
      <c r="G25" s="170"/>
      <c r="H25" s="171"/>
      <c r="I25" s="28" t="s">
        <v>8</v>
      </c>
      <c r="J25" s="26"/>
      <c r="K25" s="167">
        <v>1843</v>
      </c>
      <c r="L25" s="168"/>
      <c r="M25" s="24">
        <v>3</v>
      </c>
      <c r="N25" s="169" t="s">
        <v>103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92</v>
      </c>
      <c r="X25" s="168"/>
      <c r="AA25" s="34" t="s">
        <v>21</v>
      </c>
    </row>
    <row r="26" spans="1:100" s="27" customFormat="1" ht="21" customHeight="1" x14ac:dyDescent="0.2">
      <c r="A26" s="24">
        <v>4</v>
      </c>
      <c r="B26" s="169" t="s">
        <v>96</v>
      </c>
      <c r="C26" s="170"/>
      <c r="D26" s="170"/>
      <c r="E26" s="170"/>
      <c r="F26" s="170"/>
      <c r="G26" s="170"/>
      <c r="H26" s="171"/>
      <c r="I26" s="28" t="s">
        <v>8</v>
      </c>
      <c r="J26" s="26"/>
      <c r="K26" s="167">
        <v>134</v>
      </c>
      <c r="L26" s="168"/>
      <c r="M26" s="24">
        <v>4</v>
      </c>
      <c r="N26" s="169" t="s">
        <v>104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5</v>
      </c>
      <c r="X26" s="168"/>
      <c r="AA26" s="178" t="s">
        <v>92</v>
      </c>
      <c r="AB26" s="179"/>
      <c r="AC26" s="179"/>
      <c r="AD26" s="179"/>
      <c r="AE26" s="179"/>
      <c r="AF26" s="179"/>
      <c r="AG26" s="180"/>
      <c r="AH26" s="172">
        <f>AQ4</f>
        <v>20</v>
      </c>
      <c r="AI26" s="173"/>
      <c r="AJ26" s="166" t="s">
        <v>3</v>
      </c>
      <c r="AK26" s="176">
        <f>AS4</f>
        <v>30</v>
      </c>
      <c r="AL26" s="172"/>
      <c r="AM26" s="178" t="s">
        <v>109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">
      <c r="A27" s="24">
        <v>5</v>
      </c>
      <c r="B27" s="169" t="s">
        <v>97</v>
      </c>
      <c r="C27" s="170"/>
      <c r="D27" s="170"/>
      <c r="E27" s="170"/>
      <c r="F27" s="170"/>
      <c r="G27" s="170"/>
      <c r="H27" s="171"/>
      <c r="I27" s="28" t="s">
        <v>8</v>
      </c>
      <c r="J27" s="26"/>
      <c r="K27" s="167">
        <v>1962</v>
      </c>
      <c r="L27" s="168"/>
      <c r="M27" s="24">
        <v>5</v>
      </c>
      <c r="N27" s="169" t="s">
        <v>105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47</v>
      </c>
      <c r="X27" s="168"/>
      <c r="Y27" s="31"/>
      <c r="Z27" s="31"/>
      <c r="AA27" s="181"/>
      <c r="AB27" s="182"/>
      <c r="AC27" s="182"/>
      <c r="AD27" s="182"/>
      <c r="AE27" s="182"/>
      <c r="AF27" s="182"/>
      <c r="AG27" s="183"/>
      <c r="AH27" s="174"/>
      <c r="AI27" s="175"/>
      <c r="AJ27" s="166"/>
      <c r="AK27" s="177"/>
      <c r="AL27" s="174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">
      <c r="A28" s="24" t="s">
        <v>9</v>
      </c>
      <c r="B28" s="169" t="s">
        <v>98</v>
      </c>
      <c r="C28" s="170"/>
      <c r="D28" s="170"/>
      <c r="E28" s="170"/>
      <c r="F28" s="170"/>
      <c r="G28" s="170"/>
      <c r="H28" s="171"/>
      <c r="I28" s="28" t="s">
        <v>8</v>
      </c>
      <c r="J28" s="26"/>
      <c r="K28" s="167">
        <v>167</v>
      </c>
      <c r="L28" s="168"/>
      <c r="M28" s="24" t="s">
        <v>9</v>
      </c>
      <c r="N28" s="169" t="s">
        <v>106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1368</v>
      </c>
      <c r="X28" s="168"/>
      <c r="Y28" s="31"/>
      <c r="Z28" s="31"/>
      <c r="AA28" s="31"/>
      <c r="AB28" s="31"/>
    </row>
    <row r="29" spans="1:100" s="27" customFormat="1" ht="21" customHeight="1" x14ac:dyDescent="0.2">
      <c r="A29" s="24" t="s">
        <v>10</v>
      </c>
      <c r="B29" s="169" t="s">
        <v>99</v>
      </c>
      <c r="C29" s="170"/>
      <c r="D29" s="170"/>
      <c r="E29" s="170"/>
      <c r="F29" s="170"/>
      <c r="G29" s="170"/>
      <c r="H29" s="171"/>
      <c r="I29" s="28" t="s">
        <v>8</v>
      </c>
      <c r="J29" s="26"/>
      <c r="K29" s="167">
        <v>2365</v>
      </c>
      <c r="L29" s="168"/>
      <c r="M29" s="24" t="s">
        <v>10</v>
      </c>
      <c r="N29" s="169" t="s">
        <v>112</v>
      </c>
      <c r="O29" s="170"/>
      <c r="P29" s="170"/>
      <c r="Q29" s="170"/>
      <c r="R29" s="170"/>
      <c r="S29" s="170"/>
      <c r="T29" s="170"/>
      <c r="U29" s="28" t="s">
        <v>22</v>
      </c>
      <c r="V29" s="26"/>
      <c r="W29" s="167">
        <v>2383</v>
      </c>
      <c r="X29" s="168"/>
      <c r="Y29" s="31"/>
      <c r="Z29" s="31"/>
      <c r="AA29" s="110"/>
      <c r="AB29" s="110"/>
      <c r="AC29" s="110"/>
      <c r="AD29" s="110" t="s">
        <v>94</v>
      </c>
      <c r="AE29" s="110"/>
      <c r="AF29" s="110"/>
      <c r="AG29" s="110"/>
      <c r="AM29" s="110"/>
      <c r="AN29" s="110"/>
      <c r="AO29" s="110" t="s">
        <v>101</v>
      </c>
      <c r="AP29" s="110"/>
      <c r="AQ29" s="110"/>
      <c r="AR29" s="110"/>
      <c r="AS29" s="110"/>
    </row>
    <row r="30" spans="1:100" s="27" customFormat="1" ht="21" customHeight="1" x14ac:dyDescent="0.2">
      <c r="A30" s="24" t="s">
        <v>11</v>
      </c>
      <c r="B30" s="169" t="s">
        <v>100</v>
      </c>
      <c r="C30" s="170"/>
      <c r="D30" s="170"/>
      <c r="E30" s="170"/>
      <c r="F30" s="170"/>
      <c r="G30" s="170"/>
      <c r="H30" s="171"/>
      <c r="I30" s="28" t="s">
        <v>8</v>
      </c>
      <c r="J30" s="26"/>
      <c r="K30" s="167">
        <v>1833</v>
      </c>
      <c r="L30" s="168"/>
      <c r="M30" s="24" t="s">
        <v>11</v>
      </c>
      <c r="N30" s="169" t="s">
        <v>107</v>
      </c>
      <c r="O30" s="170"/>
      <c r="P30" s="170"/>
      <c r="Q30" s="170"/>
      <c r="R30" s="170"/>
      <c r="S30" s="170"/>
      <c r="T30" s="170"/>
      <c r="U30" s="28" t="s">
        <v>22</v>
      </c>
      <c r="V30" s="26"/>
      <c r="W30" s="167">
        <v>115</v>
      </c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">
      <c r="A31" s="24" t="s">
        <v>12</v>
      </c>
      <c r="B31" s="169"/>
      <c r="C31" s="170"/>
      <c r="D31" s="170"/>
      <c r="E31" s="170"/>
      <c r="F31" s="170"/>
      <c r="G31" s="170"/>
      <c r="H31" s="171"/>
      <c r="I31" s="28" t="s">
        <v>8</v>
      </c>
      <c r="J31" s="26"/>
      <c r="K31" s="167"/>
      <c r="L31" s="168"/>
      <c r="M31" s="24" t="s">
        <v>12</v>
      </c>
      <c r="N31" s="169" t="s">
        <v>108</v>
      </c>
      <c r="O31" s="170"/>
      <c r="P31" s="170"/>
      <c r="Q31" s="170"/>
      <c r="R31" s="170"/>
      <c r="S31" s="170"/>
      <c r="T31" s="170"/>
      <c r="U31" s="28" t="s">
        <v>22</v>
      </c>
      <c r="V31" s="26"/>
      <c r="W31" s="167">
        <v>1026</v>
      </c>
      <c r="X31" s="168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">
      <c r="A32" s="24" t="s">
        <v>13</v>
      </c>
      <c r="B32" s="169"/>
      <c r="C32" s="170"/>
      <c r="D32" s="170"/>
      <c r="E32" s="170"/>
      <c r="F32" s="170"/>
      <c r="G32" s="170"/>
      <c r="H32" s="171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">
      <c r="A33" s="24" t="s">
        <v>80</v>
      </c>
      <c r="B33" s="169"/>
      <c r="C33" s="170"/>
      <c r="D33" s="170"/>
      <c r="E33" s="170"/>
      <c r="F33" s="170"/>
      <c r="G33" s="170"/>
      <c r="H33" s="171"/>
      <c r="I33" s="28" t="s">
        <v>8</v>
      </c>
      <c r="J33" s="26"/>
      <c r="K33" s="167"/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">
      <c r="A34" s="24" t="s">
        <v>81</v>
      </c>
      <c r="B34" s="169"/>
      <c r="C34" s="170"/>
      <c r="D34" s="170"/>
      <c r="E34" s="170"/>
      <c r="F34" s="170"/>
      <c r="G34" s="170"/>
      <c r="H34" s="171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">
      <c r="A35" s="24" t="s">
        <v>82</v>
      </c>
      <c r="B35" s="169"/>
      <c r="C35" s="170"/>
      <c r="D35" s="170"/>
      <c r="E35" s="170"/>
      <c r="F35" s="170"/>
      <c r="G35" s="170"/>
      <c r="H35" s="171"/>
      <c r="I35" s="28" t="s">
        <v>8</v>
      </c>
      <c r="J35" s="26"/>
      <c r="K35" s="167"/>
      <c r="L35" s="168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">
      <c r="A36" s="24" t="s">
        <v>83</v>
      </c>
      <c r="B36" s="169"/>
      <c r="C36" s="170"/>
      <c r="D36" s="170"/>
      <c r="E36" s="170"/>
      <c r="F36" s="170"/>
      <c r="G36" s="170"/>
      <c r="H36" s="171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">
      <c r="A37" s="24" t="s">
        <v>84</v>
      </c>
      <c r="B37" s="169"/>
      <c r="C37" s="170"/>
      <c r="D37" s="170"/>
      <c r="E37" s="170"/>
      <c r="F37" s="170"/>
      <c r="G37" s="170"/>
      <c r="H37" s="171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">
      <c r="A38" s="24" t="s">
        <v>85</v>
      </c>
      <c r="B38" s="169"/>
      <c r="C38" s="170"/>
      <c r="D38" s="170"/>
      <c r="E38" s="170"/>
      <c r="F38" s="170"/>
      <c r="G38" s="170"/>
      <c r="H38" s="171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">
      <c r="A39" s="24" t="s">
        <v>86</v>
      </c>
      <c r="B39" s="169"/>
      <c r="C39" s="170"/>
      <c r="D39" s="170"/>
      <c r="E39" s="170"/>
      <c r="F39" s="170"/>
      <c r="G39" s="170"/>
      <c r="H39" s="171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">
      <c r="A40" s="24" t="s">
        <v>87</v>
      </c>
      <c r="B40" s="169"/>
      <c r="C40" s="170"/>
      <c r="D40" s="170"/>
      <c r="E40" s="170"/>
      <c r="F40" s="170"/>
      <c r="G40" s="170"/>
      <c r="H40" s="171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">
      <c r="A41" s="24" t="s">
        <v>88</v>
      </c>
      <c r="B41" s="169"/>
      <c r="C41" s="170"/>
      <c r="D41" s="170"/>
      <c r="E41" s="170"/>
      <c r="F41" s="170"/>
      <c r="G41" s="170"/>
      <c r="H41" s="171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">
      <c r="A42" s="24" t="s">
        <v>89</v>
      </c>
      <c r="B42" s="169"/>
      <c r="C42" s="170"/>
      <c r="D42" s="170"/>
      <c r="E42" s="170"/>
      <c r="F42" s="170"/>
      <c r="G42" s="170"/>
      <c r="H42" s="171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0:H30"/>
    <mergeCell ref="N28:T28"/>
    <mergeCell ref="K29:L29"/>
    <mergeCell ref="K30:L30"/>
    <mergeCell ref="W26:X26"/>
    <mergeCell ref="AK26:AL27"/>
    <mergeCell ref="B26:H26"/>
    <mergeCell ref="B27:H27"/>
    <mergeCell ref="AM26:AS27"/>
    <mergeCell ref="AA26:AG27"/>
    <mergeCell ref="N26:T26"/>
    <mergeCell ref="K26:L26"/>
    <mergeCell ref="K27:L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J5:J6"/>
    <mergeCell ref="K5:K6"/>
    <mergeCell ref="L5:L6"/>
    <mergeCell ref="P4:P5"/>
    <mergeCell ref="Q4:Q5"/>
    <mergeCell ref="U5:U6"/>
    <mergeCell ref="B28:H28"/>
    <mergeCell ref="B29:H29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G23:AS23"/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5:H25"/>
  </mergeCells>
  <dataValidations count="3">
    <dataValidation type="list" allowBlank="1" showInputMessage="1" showErrorMessage="1" errorTitle="FPFM - Súmula" error="Digite uma das opções a seguir:_x000a_A1, A2, B, C, M, J" sqref="AM1:AO1" xr:uid="{00000000-0002-0000-00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0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0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showGridLines="0" zoomScaleNormal="100" workbookViewId="0">
      <selection activeCell="E12" sqref="E12"/>
    </sheetView>
  </sheetViews>
  <sheetFormatPr defaultColWidth="9.14453125" defaultRowHeight="12.75" x14ac:dyDescent="0.15"/>
  <cols>
    <col min="1" max="2" width="2.6875" style="89" customWidth="1"/>
    <col min="3" max="3" width="10.625" style="89" customWidth="1"/>
    <col min="4" max="16" width="9.14453125" style="89"/>
    <col min="17" max="18" width="2.6875" style="89" customWidth="1"/>
    <col min="19" max="16384" width="9.14453125" style="89"/>
  </cols>
  <sheetData>
    <row r="1" spans="2:18" x14ac:dyDescent="0.15">
      <c r="R1" s="102" t="s">
        <v>0</v>
      </c>
    </row>
    <row r="2" spans="2:18" x14ac:dyDescent="0.1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1.5" x14ac:dyDescent="0.3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3.5" x14ac:dyDescent="0.15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15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15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15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15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ht="14.25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ht="14.25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ht="14.25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ht="14.25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15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15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15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15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15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15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15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15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15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15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15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15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15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15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15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15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15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15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15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15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15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15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15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15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15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15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15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15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15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15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47" zoomScaleNormal="100" workbookViewId="0"/>
  </sheetViews>
  <sheetFormatPr defaultColWidth="7.6640625" defaultRowHeight="12.75" outlineLevelRow="1" outlineLevelCol="1" x14ac:dyDescent="0.15"/>
  <cols>
    <col min="1" max="1" width="6.72265625" style="46" customWidth="1"/>
    <col min="2" max="2" width="7.6640625" style="58" customWidth="1"/>
    <col min="3" max="3" width="18.6953125" style="46" customWidth="1"/>
    <col min="4" max="12" width="6.72265625" style="46" customWidth="1"/>
    <col min="13" max="13" width="7.6640625" style="46"/>
    <col min="14" max="14" width="18.83203125" style="46" hidden="1" customWidth="1" outlineLevel="1"/>
    <col min="15" max="15" width="7.6640625" style="46" collapsed="1"/>
    <col min="16" max="16384" width="7.6640625" style="46"/>
  </cols>
  <sheetData>
    <row r="1" spans="1:14" ht="25.5" x14ac:dyDescent="0.15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15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15">
      <c r="C3" s="48" t="s">
        <v>37</v>
      </c>
      <c r="D3" s="67" t="str">
        <f>Súmula!AA26</f>
        <v>CEPE CLUBE 2004</v>
      </c>
      <c r="E3" s="68"/>
      <c r="F3" s="68"/>
      <c r="G3" s="69">
        <f>Súmula!AH26</f>
        <v>20</v>
      </c>
      <c r="H3" s="66" t="s">
        <v>3</v>
      </c>
      <c r="I3" s="70">
        <f>Súmula!AK26</f>
        <v>30</v>
      </c>
      <c r="J3" s="71"/>
      <c r="K3" s="71"/>
      <c r="L3" s="72" t="str">
        <f>Súmula!AM26</f>
        <v>MARIA ZÉLIA</v>
      </c>
    </row>
    <row r="4" spans="1:14" ht="6" customHeight="1" x14ac:dyDescent="0.15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">
      <c r="C5" s="48" t="s">
        <v>38</v>
      </c>
      <c r="D5" s="185" t="str">
        <f>Súmula!AG23</f>
        <v>07 de maio de 2022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15"/>
    <row r="7" spans="1:14" ht="18" customHeight="1" x14ac:dyDescent="0.15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15">
      <c r="A8" s="52">
        <f>Súmula!A23</f>
        <v>1</v>
      </c>
      <c r="B8" s="64">
        <f>IF(C8="","",Súmula!K23)</f>
        <v>1844</v>
      </c>
      <c r="C8" s="63" t="str">
        <f>IF(Súmula!B23="","",Súmula!B23)</f>
        <v>RODOLF</v>
      </c>
      <c r="D8" s="52">
        <f>IF(C8="","",SUM(F8:H8))</f>
        <v>5</v>
      </c>
      <c r="E8" s="81">
        <f>IF(C8="","",(F8*2)+G8)</f>
        <v>9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9</v>
      </c>
      <c r="L8" s="52"/>
      <c r="N8" s="52" t="str">
        <f>IF(N9="",IF(C8="","",PROPER(C8)&amp;" "&amp;E8&amp;"/"&amp;D8*2),IF(C8="","",PROPER(C8)&amp;" "&amp;E8&amp;"/"&amp;D8*2&amp;","))</f>
        <v>Rodolf 9/10,</v>
      </c>
    </row>
    <row r="9" spans="1:14" ht="18.95" customHeight="1" x14ac:dyDescent="0.15">
      <c r="A9" s="52">
        <f>Súmula!A24</f>
        <v>2</v>
      </c>
      <c r="B9" s="64">
        <f>IF(C9="","",Súmula!K24)</f>
        <v>1722</v>
      </c>
      <c r="C9" s="63" t="str">
        <f>IF(Súmula!B24="","",Súmula!B24)</f>
        <v>WALNIR</v>
      </c>
      <c r="D9" s="52">
        <f t="shared" ref="D9:D16" si="0">IF(C9="","",SUM(F9:H9))</f>
        <v>5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22</v>
      </c>
      <c r="K9" s="52">
        <f t="shared" ref="K9:K16" si="2">IF(C9="","",I9-J9)</f>
        <v>-1</v>
      </c>
      <c r="L9" s="52"/>
      <c r="N9" s="52" t="str">
        <f t="shared" ref="N9:N27" si="3">IF(N10="",IF(C9="","",PROPER(C9)&amp;" "&amp;E9&amp;"/"&amp;D9*2),IF(C9="","",PROPER(C9)&amp;" "&amp;E9&amp;"/"&amp;D9*2&amp;","))</f>
        <v>Walnir 4/10,</v>
      </c>
    </row>
    <row r="10" spans="1:14" ht="18.95" customHeight="1" x14ac:dyDescent="0.15">
      <c r="A10" s="52">
        <f>Súmula!A25</f>
        <v>3</v>
      </c>
      <c r="B10" s="64">
        <f>IF(C10="","",Súmula!K25)</f>
        <v>1843</v>
      </c>
      <c r="C10" s="63" t="str">
        <f>IF(Súmula!B25="","",Súmula!B25)</f>
        <v>BERGAMINI</v>
      </c>
      <c r="D10" s="52">
        <f t="shared" si="0"/>
        <v>3</v>
      </c>
      <c r="E10" s="81">
        <f t="shared" si="1"/>
        <v>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-9</v>
      </c>
      <c r="L10" s="52"/>
      <c r="N10" s="52" t="str">
        <f t="shared" si="3"/>
        <v>Bergamini 0/6,</v>
      </c>
    </row>
    <row r="11" spans="1:14" ht="18.95" customHeight="1" x14ac:dyDescent="0.15">
      <c r="A11" s="52">
        <f>Súmula!A26</f>
        <v>4</v>
      </c>
      <c r="B11" s="64">
        <f>IF(C11="","",Súmula!K26)</f>
        <v>134</v>
      </c>
      <c r="C11" s="63" t="str">
        <f>IF(Súmula!B26="","",Súmula!B26)</f>
        <v>MARIO NOVAES</v>
      </c>
      <c r="D11" s="52">
        <f t="shared" si="0"/>
        <v>6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26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27</v>
      </c>
      <c r="K11" s="52">
        <f t="shared" si="2"/>
        <v>-1</v>
      </c>
      <c r="L11" s="52"/>
      <c r="N11" s="52" t="str">
        <f t="shared" si="3"/>
        <v>Mario Novaes 5/12,</v>
      </c>
    </row>
    <row r="12" spans="1:14" ht="18.95" customHeight="1" x14ac:dyDescent="0.15">
      <c r="A12" s="52">
        <f>Súmula!A27</f>
        <v>5</v>
      </c>
      <c r="B12" s="64">
        <f>IF(C12="","",Súmula!K27)</f>
        <v>1962</v>
      </c>
      <c r="C12" s="63" t="str">
        <f>IF(Súmula!B27="","",Súmula!B27)</f>
        <v xml:space="preserve">MARCELINHO </v>
      </c>
      <c r="D12" s="52">
        <f t="shared" si="0"/>
        <v>3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-2</v>
      </c>
      <c r="L12" s="52"/>
      <c r="N12" s="52" t="str">
        <f t="shared" si="3"/>
        <v>Marcelinho  2/6,</v>
      </c>
    </row>
    <row r="13" spans="1:14" ht="18.95" customHeight="1" x14ac:dyDescent="0.15">
      <c r="A13" s="52" t="str">
        <f>Súmula!A28</f>
        <v>R1</v>
      </c>
      <c r="B13" s="64">
        <f>IF(C13="","",Súmula!K28)</f>
        <v>167</v>
      </c>
      <c r="C13" s="63" t="str">
        <f>IF(Súmula!B28="","",Súmula!B28)</f>
        <v>NOVAES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12</v>
      </c>
      <c r="K13" s="52">
        <f t="shared" si="2"/>
        <v>-8</v>
      </c>
      <c r="L13" s="52"/>
      <c r="N13" s="52" t="str">
        <f t="shared" si="3"/>
        <v>Novaes 0/4,</v>
      </c>
    </row>
    <row r="14" spans="1:14" ht="18.95" customHeight="1" x14ac:dyDescent="0.15">
      <c r="A14" s="52" t="str">
        <f>Súmula!A29</f>
        <v>R2</v>
      </c>
      <c r="B14" s="64">
        <f>IF(C14="","",Súmula!K29)</f>
        <v>2365</v>
      </c>
      <c r="C14" s="63" t="str">
        <f>IF(Súmula!B29="","",Súmula!B29)</f>
        <v>PEPE 2004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Pepe 2004 0/0,</v>
      </c>
    </row>
    <row r="15" spans="1:14" ht="18.95" customHeight="1" x14ac:dyDescent="0.15">
      <c r="A15" s="52" t="str">
        <f>Súmula!A30</f>
        <v>R3</v>
      </c>
      <c r="B15" s="64">
        <f>IF(C15="","",Súmula!K30)</f>
        <v>1833</v>
      </c>
      <c r="C15" s="63" t="str">
        <f>IF(Súmula!B30="","",Súmula!B30)</f>
        <v>MARIO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Mario 0/0</v>
      </c>
    </row>
    <row r="16" spans="1:14" ht="18.95" customHeight="1" x14ac:dyDescent="0.15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15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15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15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15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15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15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15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15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15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15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15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15">
      <c r="A28" s="84" t="s">
        <v>59</v>
      </c>
      <c r="B28" s="78"/>
      <c r="C28" s="79"/>
      <c r="D28" s="80">
        <f t="shared" ref="D28:K28" si="6">SUM(D8:D27)</f>
        <v>24</v>
      </c>
      <c r="E28" s="82">
        <f t="shared" si="6"/>
        <v>20</v>
      </c>
      <c r="F28" s="80">
        <f t="shared" si="6"/>
        <v>8</v>
      </c>
      <c r="G28" s="80">
        <f t="shared" si="6"/>
        <v>4</v>
      </c>
      <c r="H28" s="80">
        <f t="shared" si="6"/>
        <v>12</v>
      </c>
      <c r="I28" s="80">
        <f t="shared" si="6"/>
        <v>94</v>
      </c>
      <c r="J28" s="80">
        <f t="shared" si="6"/>
        <v>106</v>
      </c>
      <c r="K28" s="80">
        <f t="shared" si="6"/>
        <v>-12</v>
      </c>
      <c r="L28" s="80"/>
    </row>
    <row r="29" spans="1:14" ht="19.5" customHeight="1" x14ac:dyDescent="0.15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15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15">
      <c r="A31" s="52">
        <f>Súmula!M23</f>
        <v>1</v>
      </c>
      <c r="B31" s="64">
        <f>IF(C31="","",Súmula!W23)</f>
        <v>54</v>
      </c>
      <c r="C31" s="63" t="str">
        <f>IF(Súmula!N23="","",Súmula!N23)</f>
        <v>ERISMAR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25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23</v>
      </c>
      <c r="K31" s="52">
        <f>IF(C31="","",I31-J31)</f>
        <v>2</v>
      </c>
      <c r="L31" s="52"/>
      <c r="N31" s="52" t="str">
        <f t="shared" ref="N31:N50" si="8">IF(N32="",IF(C31="","",PROPER(C31)&amp;" "&amp;E31&amp;"/"&amp;D31*2),IF(C31="","",PROPER(C31)&amp;" "&amp;E31&amp;"/"&amp;D31*2&amp;","))</f>
        <v>Erismar 4/10,</v>
      </c>
    </row>
    <row r="32" spans="1:14" ht="18.95" customHeight="1" x14ac:dyDescent="0.15">
      <c r="A32" s="52">
        <f>Súmula!M24</f>
        <v>2</v>
      </c>
      <c r="B32" s="64">
        <f>IF(C32="","",Súmula!W24)</f>
        <v>2017</v>
      </c>
      <c r="C32" s="63" t="str">
        <f>IF(Súmula!N24="","",Súmula!N24)</f>
        <v>OLIMPIO</v>
      </c>
      <c r="D32" s="52">
        <f t="shared" ref="D32:D38" si="9">IF(C32="","",SUM(F32:H32))</f>
        <v>4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16</v>
      </c>
      <c r="K32" s="52">
        <f t="shared" ref="K32:K38" si="10">IF(C32="","",I32-J32)</f>
        <v>3</v>
      </c>
      <c r="L32" s="52"/>
      <c r="N32" s="52" t="str">
        <f t="shared" si="8"/>
        <v>Olimpio 5/8,</v>
      </c>
    </row>
    <row r="33" spans="1:14" ht="18.95" customHeight="1" x14ac:dyDescent="0.15">
      <c r="A33" s="52">
        <f>Súmula!M25</f>
        <v>3</v>
      </c>
      <c r="B33" s="64">
        <f>IF(C33="","",Súmula!W25)</f>
        <v>92</v>
      </c>
      <c r="C33" s="63" t="str">
        <f>IF(Súmula!N25="","",Súmula!N25)</f>
        <v>BRYANT</v>
      </c>
      <c r="D33" s="52">
        <f t="shared" si="9"/>
        <v>5</v>
      </c>
      <c r="E33" s="81">
        <f t="shared" si="7"/>
        <v>9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29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10</v>
      </c>
      <c r="L33" s="52"/>
      <c r="N33" s="52" t="str">
        <f t="shared" si="8"/>
        <v>Bryant 9/10,</v>
      </c>
    </row>
    <row r="34" spans="1:14" ht="18.95" customHeight="1" x14ac:dyDescent="0.15">
      <c r="A34" s="52">
        <f>Súmula!M26</f>
        <v>4</v>
      </c>
      <c r="B34" s="64">
        <f>IF(C34="","",Súmula!W26)</f>
        <v>5</v>
      </c>
      <c r="C34" s="63" t="str">
        <f>IF(Súmula!N26="","",Súmula!N26)</f>
        <v>MURA</v>
      </c>
      <c r="D34" s="52">
        <f t="shared" si="9"/>
        <v>2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6</v>
      </c>
      <c r="K34" s="52">
        <f t="shared" si="10"/>
        <v>-2</v>
      </c>
      <c r="L34" s="52"/>
      <c r="N34" s="52" t="str">
        <f t="shared" si="8"/>
        <v>Mura 2/4,</v>
      </c>
    </row>
    <row r="35" spans="1:14" ht="18.95" customHeight="1" x14ac:dyDescent="0.15">
      <c r="A35" s="52">
        <f>Súmula!M27</f>
        <v>5</v>
      </c>
      <c r="B35" s="64">
        <f>IF(C35="","",Súmula!W27)</f>
        <v>47</v>
      </c>
      <c r="C35" s="63" t="str">
        <f>IF(Súmula!N27="","",Súmula!N27)</f>
        <v>LITO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21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52">
        <f t="shared" si="10"/>
        <v>1</v>
      </c>
      <c r="L35" s="52"/>
      <c r="N35" s="52" t="str">
        <f t="shared" si="8"/>
        <v>Lito 5/10,</v>
      </c>
    </row>
    <row r="36" spans="1:14" ht="18.95" customHeight="1" x14ac:dyDescent="0.15">
      <c r="A36" s="52" t="str">
        <f>Súmula!M28</f>
        <v>R1</v>
      </c>
      <c r="B36" s="64">
        <f>IF(C36="","",Súmula!W28)</f>
        <v>1368</v>
      </c>
      <c r="C36" s="63" t="str">
        <f>IF(Súmula!N28="","",Súmula!N28)</f>
        <v>BARBA</v>
      </c>
      <c r="D36" s="52">
        <f t="shared" si="9"/>
        <v>3</v>
      </c>
      <c r="E36" s="81">
        <f t="shared" si="7"/>
        <v>3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11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-1</v>
      </c>
      <c r="L36" s="52"/>
      <c r="N36" s="52" t="str">
        <f t="shared" si="8"/>
        <v>Barba 3/6,</v>
      </c>
    </row>
    <row r="37" spans="1:14" ht="18.95" customHeight="1" x14ac:dyDescent="0.15">
      <c r="A37" s="52" t="str">
        <f>Súmula!M29</f>
        <v>R2</v>
      </c>
      <c r="B37" s="64">
        <f>IF(C37="","",Súmula!W29)</f>
        <v>2383</v>
      </c>
      <c r="C37" s="63" t="str">
        <f>IF(Súmula!N29="","",Súmula!N29)</f>
        <v>MARCO BIANCHI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Marco Bianchi 0/0,</v>
      </c>
    </row>
    <row r="38" spans="1:14" ht="18.95" customHeight="1" x14ac:dyDescent="0.15">
      <c r="A38" s="52" t="str">
        <f>Súmula!M30</f>
        <v>R3</v>
      </c>
      <c r="B38" s="64">
        <f>IF(C38="","",Súmula!W30)</f>
        <v>115</v>
      </c>
      <c r="C38" s="63" t="str">
        <f>IF(Súmula!N30="","",Súmula!N30)</f>
        <v>PAULINHO MEIRA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Paulinho Meira 0/0,</v>
      </c>
    </row>
    <row r="39" spans="1:14" ht="18.95" customHeight="1" x14ac:dyDescent="0.15">
      <c r="A39" s="52" t="str">
        <f>Súmula!M31</f>
        <v>R4</v>
      </c>
      <c r="B39" s="64">
        <f>IF(C39="","",Súmula!W31)</f>
        <v>1026</v>
      </c>
      <c r="C39" s="63" t="str">
        <f>IF(Súmula!N31="","",Súmula!N31)</f>
        <v>MARCELO LEITE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Marcelo Leite 0/0</v>
      </c>
    </row>
    <row r="40" spans="1:14" ht="18.95" customHeight="1" x14ac:dyDescent="0.15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15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15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15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15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15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15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15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15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15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15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15">
      <c r="A51" s="84" t="s">
        <v>58</v>
      </c>
      <c r="B51" s="78"/>
      <c r="C51" s="79"/>
      <c r="D51" s="80">
        <f t="shared" ref="D51:K51" si="13">SUM(D31:D50)</f>
        <v>24</v>
      </c>
      <c r="E51" s="82">
        <f t="shared" si="13"/>
        <v>28</v>
      </c>
      <c r="F51" s="80">
        <f t="shared" si="13"/>
        <v>12</v>
      </c>
      <c r="G51" s="80">
        <f t="shared" si="13"/>
        <v>4</v>
      </c>
      <c r="H51" s="80">
        <f t="shared" si="13"/>
        <v>8</v>
      </c>
      <c r="I51" s="80">
        <f t="shared" si="13"/>
        <v>109</v>
      </c>
      <c r="J51" s="80">
        <f t="shared" si="13"/>
        <v>96</v>
      </c>
      <c r="K51" s="80">
        <f t="shared" si="13"/>
        <v>13</v>
      </c>
      <c r="L51" s="80"/>
    </row>
    <row r="52" spans="1:14" ht="6" customHeight="1" x14ac:dyDescent="0.15"/>
    <row r="53" spans="1:14" ht="18" customHeight="1" x14ac:dyDescent="0.15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15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15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15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15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15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15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15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15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15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15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2004:20 - Rodolf 9/10,  Walnir 4/10,  Bergamini 0/6,  Mario Novaes 5/12,  Marcelinho  2/6,  Novaes 0/4,  Pepe 2004 0/0,  Mario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15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15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1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15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ZÉLIA:30 - Erismar 4/10,  Olimpio 5/8,  Bryant 9/10,  Mura 2/4,  Lito 5/10,  Barba 3/6,  Marco Bianchi 0/0,  Paulinho Meira 0/0,  Marcelo Leite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1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1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1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15">
      <c r="B71" s="46"/>
    </row>
    <row r="72" spans="1:12" ht="15" customHeight="1" x14ac:dyDescent="0.15">
      <c r="B72" s="46"/>
    </row>
    <row r="73" spans="1:12" ht="15" customHeight="1" x14ac:dyDescent="0.15">
      <c r="B73" s="46"/>
    </row>
    <row r="74" spans="1:12" ht="15" customHeight="1" x14ac:dyDescent="0.15">
      <c r="B74" s="46"/>
    </row>
    <row r="75" spans="1:12" ht="15" customHeight="1" x14ac:dyDescent="0.15">
      <c r="B75" s="46"/>
    </row>
    <row r="76" spans="1:12" ht="15" customHeight="1" x14ac:dyDescent="0.15">
      <c r="B76" s="46"/>
    </row>
    <row r="77" spans="1:12" ht="15" customHeight="1" x14ac:dyDescent="0.15">
      <c r="B77" s="46"/>
    </row>
    <row r="78" spans="1:12" ht="15" customHeight="1" x14ac:dyDescent="0.15">
      <c r="B78" s="46"/>
    </row>
    <row r="79" spans="1:12" ht="15" customHeight="1" x14ac:dyDescent="0.15">
      <c r="B79" s="46"/>
    </row>
    <row r="80" spans="1:12" ht="15" customHeight="1" x14ac:dyDescent="0.15">
      <c r="B80" s="46"/>
    </row>
    <row r="81" spans="2:2" ht="15" customHeight="1" x14ac:dyDescent="0.15">
      <c r="B81" s="46"/>
    </row>
    <row r="82" spans="2:2" ht="15" customHeight="1" x14ac:dyDescent="0.15">
      <c r="B82" s="46"/>
    </row>
    <row r="83" spans="2:2" ht="15" customHeight="1" x14ac:dyDescent="0.15">
      <c r="B83" s="46"/>
    </row>
    <row r="84" spans="2:2" ht="15" customHeight="1" x14ac:dyDescent="0.15">
      <c r="B84" s="46"/>
    </row>
    <row r="85" spans="2:2" ht="15" customHeight="1" x14ac:dyDescent="0.15">
      <c r="B85" s="46"/>
    </row>
    <row r="86" spans="2:2" ht="15" customHeight="1" x14ac:dyDescent="0.15">
      <c r="B86" s="46"/>
    </row>
    <row r="87" spans="2:2" ht="15" customHeight="1" x14ac:dyDescent="0.15">
      <c r="B87" s="46"/>
    </row>
    <row r="88" spans="2:2" ht="15" customHeight="1" x14ac:dyDescent="0.15">
      <c r="B88" s="46"/>
    </row>
    <row r="89" spans="2:2" ht="15" customHeight="1" x14ac:dyDescent="0.15">
      <c r="B89" s="46"/>
    </row>
    <row r="90" spans="2:2" ht="15" customHeight="1" x14ac:dyDescent="0.15">
      <c r="B90" s="46"/>
    </row>
    <row r="91" spans="2:2" ht="15" customHeight="1" x14ac:dyDescent="0.15">
      <c r="B91" s="46"/>
    </row>
    <row r="92" spans="2:2" ht="15" customHeight="1" x14ac:dyDescent="0.15">
      <c r="B92" s="46"/>
    </row>
    <row r="93" spans="2:2" ht="15" customHeight="1" x14ac:dyDescent="0.15">
      <c r="B93" s="46"/>
    </row>
    <row r="94" spans="2:2" ht="15" customHeight="1" x14ac:dyDescent="0.15">
      <c r="B94" s="46"/>
    </row>
    <row r="95" spans="2:2" ht="15" customHeight="1" x14ac:dyDescent="0.15">
      <c r="B95" s="46"/>
    </row>
    <row r="96" spans="2:2" ht="15" customHeight="1" x14ac:dyDescent="0.15">
      <c r="B96" s="46"/>
    </row>
    <row r="97" spans="2:2" ht="15" customHeight="1" x14ac:dyDescent="0.15">
      <c r="B97" s="46"/>
    </row>
    <row r="98" spans="2:2" ht="15" customHeight="1" x14ac:dyDescent="0.15">
      <c r="B98" s="46"/>
    </row>
    <row r="99" spans="2:2" ht="15" customHeight="1" x14ac:dyDescent="0.15">
      <c r="B99" s="46"/>
    </row>
    <row r="100" spans="2:2" ht="15" customHeight="1" x14ac:dyDescent="0.15">
      <c r="B100" s="46"/>
    </row>
    <row r="101" spans="2:2" ht="15" customHeight="1" x14ac:dyDescent="0.15">
      <c r="B101" s="46"/>
    </row>
    <row r="102" spans="2:2" ht="15" customHeight="1" x14ac:dyDescent="0.15">
      <c r="B102" s="46"/>
    </row>
    <row r="103" spans="2:2" ht="15" customHeight="1" x14ac:dyDescent="0.15">
      <c r="B103" s="46"/>
    </row>
    <row r="104" spans="2:2" ht="15" customHeight="1" x14ac:dyDescent="0.15">
      <c r="B104" s="46"/>
    </row>
    <row r="105" spans="2:2" ht="15" customHeight="1" x14ac:dyDescent="0.15">
      <c r="B105" s="46"/>
    </row>
    <row r="106" spans="2:2" ht="15" customHeight="1" x14ac:dyDescent="0.15">
      <c r="B106" s="46"/>
    </row>
    <row r="107" spans="2:2" ht="15" customHeight="1" x14ac:dyDescent="0.15">
      <c r="B107" s="46"/>
    </row>
    <row r="108" spans="2:2" ht="15" customHeight="1" x14ac:dyDescent="0.15">
      <c r="B108" s="46"/>
    </row>
    <row r="109" spans="2:2" ht="15" customHeight="1" x14ac:dyDescent="0.15">
      <c r="B109" s="46"/>
    </row>
    <row r="110" spans="2:2" ht="15" customHeight="1" x14ac:dyDescent="0.15">
      <c r="B110" s="46"/>
    </row>
    <row r="111" spans="2:2" ht="15" customHeight="1" x14ac:dyDescent="0.15">
      <c r="B111" s="46"/>
    </row>
    <row r="112" spans="2:2" ht="15" customHeight="1" x14ac:dyDescent="0.15">
      <c r="B112" s="46"/>
    </row>
    <row r="113" spans="2:2" ht="15" customHeight="1" x14ac:dyDescent="0.15">
      <c r="B113" s="46"/>
    </row>
    <row r="114" spans="2:2" ht="15" customHeight="1" x14ac:dyDescent="0.15">
      <c r="B114" s="46"/>
    </row>
    <row r="115" spans="2:2" ht="15" customHeight="1" x14ac:dyDescent="0.15">
      <c r="B115" s="46"/>
    </row>
    <row r="116" spans="2:2" ht="15" customHeight="1" x14ac:dyDescent="0.15">
      <c r="B116" s="46"/>
    </row>
    <row r="117" spans="2:2" ht="15" customHeight="1" x14ac:dyDescent="0.15">
      <c r="B117" s="46"/>
    </row>
    <row r="118" spans="2:2" ht="15" customHeight="1" x14ac:dyDescent="0.15">
      <c r="B118" s="46"/>
    </row>
    <row r="119" spans="2:2" ht="15" customHeight="1" x14ac:dyDescent="0.15">
      <c r="B119" s="46"/>
    </row>
    <row r="120" spans="2:2" ht="15" customHeight="1" x14ac:dyDescent="0.15">
      <c r="B120" s="46"/>
    </row>
    <row r="121" spans="2:2" ht="15" customHeight="1" x14ac:dyDescent="0.15">
      <c r="B121" s="46"/>
    </row>
    <row r="122" spans="2:2" ht="15" customHeight="1" x14ac:dyDescent="0.15">
      <c r="B122" s="46"/>
    </row>
    <row r="123" spans="2:2" ht="15" customHeight="1" x14ac:dyDescent="0.15">
      <c r="B123" s="46"/>
    </row>
    <row r="124" spans="2:2" ht="15" customHeight="1" x14ac:dyDescent="0.15">
      <c r="B124" s="46"/>
    </row>
    <row r="125" spans="2:2" ht="15" customHeight="1" x14ac:dyDescent="0.15">
      <c r="B125" s="46"/>
    </row>
    <row r="126" spans="2:2" ht="15" customHeight="1" x14ac:dyDescent="0.15">
      <c r="B126" s="46"/>
    </row>
    <row r="127" spans="2:2" ht="15" customHeight="1" x14ac:dyDescent="0.15">
      <c r="B127" s="46"/>
    </row>
    <row r="128" spans="2:2" ht="15" customHeight="1" x14ac:dyDescent="0.15">
      <c r="B128" s="46"/>
    </row>
    <row r="129" spans="2:2" ht="15" customHeight="1" x14ac:dyDescent="0.15">
      <c r="B129" s="46"/>
    </row>
    <row r="130" spans="2:2" ht="15" customHeight="1" x14ac:dyDescent="0.15">
      <c r="B130" s="46"/>
    </row>
    <row r="131" spans="2:2" ht="15" customHeight="1" x14ac:dyDescent="0.15">
      <c r="B131" s="46"/>
    </row>
    <row r="132" spans="2:2" ht="15" customHeight="1" x14ac:dyDescent="0.15">
      <c r="B132" s="46"/>
    </row>
    <row r="133" spans="2:2" ht="15" customHeight="1" x14ac:dyDescent="0.15">
      <c r="B133" s="46"/>
    </row>
    <row r="134" spans="2:2" ht="15" customHeight="1" x14ac:dyDescent="0.15">
      <c r="B134" s="46"/>
    </row>
    <row r="135" spans="2:2" ht="15" customHeight="1" x14ac:dyDescent="0.15">
      <c r="B135" s="46"/>
    </row>
    <row r="136" spans="2:2" ht="15" customHeight="1" x14ac:dyDescent="0.15">
      <c r="B136" s="46"/>
    </row>
    <row r="137" spans="2:2" ht="15" customHeight="1" x14ac:dyDescent="0.15">
      <c r="B137" s="46"/>
    </row>
    <row r="138" spans="2:2" ht="15" customHeight="1" x14ac:dyDescent="0.15">
      <c r="B138" s="46"/>
    </row>
    <row r="139" spans="2:2" ht="15" customHeight="1" x14ac:dyDescent="0.15">
      <c r="B139" s="46"/>
    </row>
    <row r="140" spans="2:2" ht="15" customHeight="1" x14ac:dyDescent="0.15">
      <c r="B140" s="46"/>
    </row>
    <row r="141" spans="2:2" ht="15" customHeight="1" x14ac:dyDescent="0.15">
      <c r="B141" s="46"/>
    </row>
    <row r="142" spans="2:2" ht="15" customHeight="1" x14ac:dyDescent="0.15">
      <c r="B142" s="46"/>
    </row>
    <row r="143" spans="2:2" ht="15" customHeight="1" x14ac:dyDescent="0.15">
      <c r="B143" s="46"/>
    </row>
    <row r="144" spans="2:2" ht="15" customHeight="1" x14ac:dyDescent="0.15">
      <c r="B144" s="46"/>
    </row>
    <row r="145" spans="2:2" ht="15" customHeight="1" x14ac:dyDescent="0.15">
      <c r="B145" s="46"/>
    </row>
    <row r="146" spans="2:2" ht="15" customHeight="1" x14ac:dyDescent="0.15">
      <c r="B146" s="46"/>
    </row>
    <row r="147" spans="2:2" ht="15" customHeight="1" x14ac:dyDescent="0.15">
      <c r="B147" s="46"/>
    </row>
    <row r="148" spans="2:2" ht="15" customHeight="1" x14ac:dyDescent="0.15">
      <c r="B148" s="46"/>
    </row>
    <row r="149" spans="2:2" ht="15" customHeight="1" x14ac:dyDescent="0.15">
      <c r="B149" s="46"/>
    </row>
    <row r="150" spans="2:2" ht="15" customHeight="1" x14ac:dyDescent="0.15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0703125" defaultRowHeight="13.5" x14ac:dyDescent="0.15"/>
  <cols>
    <col min="1" max="1" width="3.8984375" style="149" customWidth="1"/>
    <col min="2" max="2" width="2.28515625" style="149" customWidth="1"/>
    <col min="3" max="4" width="3.8984375" style="149" customWidth="1"/>
    <col min="5" max="5" width="2.28515625" style="149" customWidth="1"/>
    <col min="6" max="7" width="3.8984375" style="149" customWidth="1"/>
    <col min="8" max="8" width="2.28515625" style="149" customWidth="1"/>
    <col min="9" max="10" width="3.8984375" style="149" customWidth="1"/>
    <col min="11" max="11" width="2.28515625" style="149" customWidth="1"/>
    <col min="12" max="13" width="3.8984375" style="149" customWidth="1"/>
    <col min="14" max="14" width="2.28515625" style="149" customWidth="1"/>
    <col min="15" max="16" width="3.8984375" style="149" customWidth="1"/>
    <col min="17" max="17" width="2.28515625" style="149" customWidth="1"/>
    <col min="18" max="19" width="3.8984375" style="149" customWidth="1"/>
    <col min="20" max="20" width="2.28515625" style="149" customWidth="1"/>
    <col min="21" max="22" width="3.8984375" style="149" customWidth="1"/>
    <col min="23" max="23" width="2.28515625" style="149" customWidth="1"/>
    <col min="24" max="25" width="3.8984375" style="149" customWidth="1"/>
    <col min="26" max="26" width="2.28515625" style="149" customWidth="1"/>
    <col min="27" max="28" width="3.8984375" style="149" customWidth="1"/>
    <col min="29" max="29" width="2.28515625" style="149" customWidth="1"/>
    <col min="30" max="31" width="3.8984375" style="149" customWidth="1"/>
    <col min="32" max="32" width="2.28515625" style="149" customWidth="1"/>
    <col min="33" max="34" width="3.8984375" style="149" customWidth="1"/>
    <col min="35" max="35" width="2.28515625" style="149" customWidth="1"/>
    <col min="36" max="37" width="3.8984375" style="149" customWidth="1"/>
    <col min="38" max="38" width="2.28515625" style="149" customWidth="1"/>
    <col min="39" max="40" width="3.8984375" style="149" customWidth="1"/>
    <col min="41" max="41" width="2.28515625" style="149" customWidth="1"/>
    <col min="42" max="43" width="3.8984375" style="149" customWidth="1"/>
    <col min="44" max="44" width="2.28515625" style="149" customWidth="1"/>
    <col min="45" max="45" width="3.8984375" style="149" customWidth="1"/>
    <col min="46" max="16384" width="4.70703125" style="120"/>
  </cols>
  <sheetData>
    <row r="1" spans="1:55" s="121" customFormat="1" ht="31.5" x14ac:dyDescent="0.3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15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1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15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15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15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1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1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1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1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1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1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1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1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1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1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1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1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1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1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1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15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15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Súmula</vt:lpstr>
      <vt:lpstr>Instruções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X</cp:lastModifiedBy>
  <cp:lastPrinted>2012-12-31T14:26:20Z</cp:lastPrinted>
  <dcterms:created xsi:type="dcterms:W3CDTF">2011-02-06T02:23:49Z</dcterms:created>
  <dcterms:modified xsi:type="dcterms:W3CDTF">2022-05-08T02:29:01Z</dcterms:modified>
</cp:coreProperties>
</file>