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2\Tecnico\Sumulas\Master\5 rodada\"/>
    </mc:Choice>
  </mc:AlternateContent>
  <bookViews>
    <workbookView xWindow="0" yWindow="0" windowWidth="28200" windowHeight="11835" activeTab="2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6" l="1"/>
  <c r="E50" i="6"/>
  <c r="C47" i="6"/>
  <c r="E47" i="6"/>
  <c r="C46" i="6"/>
  <c r="E46" i="6"/>
  <c r="C43" i="6"/>
  <c r="E43" i="6"/>
  <c r="C42" i="6"/>
  <c r="E42" i="6"/>
  <c r="C39" i="6"/>
  <c r="I21" i="2"/>
  <c r="C16" i="2"/>
  <c r="I18" i="2"/>
  <c r="C13" i="2"/>
  <c r="I15" i="2"/>
  <c r="C10" i="2"/>
  <c r="I12" i="2"/>
  <c r="C7" i="2"/>
  <c r="I9" i="2"/>
  <c r="R21" i="2"/>
  <c r="R18" i="2"/>
  <c r="R15" i="2"/>
  <c r="R12" i="2"/>
  <c r="R9" i="2"/>
  <c r="AA21" i="2"/>
  <c r="AA18" i="2"/>
  <c r="AA15" i="2"/>
  <c r="AA12" i="2"/>
  <c r="AA9" i="2"/>
  <c r="AJ18" i="2"/>
  <c r="AJ12" i="2"/>
  <c r="AJ9" i="2"/>
  <c r="AS21" i="2"/>
  <c r="AS18" i="2"/>
  <c r="AS15" i="2"/>
  <c r="AS9" i="2"/>
  <c r="AW9" i="2"/>
  <c r="AW12" i="2"/>
  <c r="AW15" i="2"/>
  <c r="AW18" i="2"/>
  <c r="AW21" i="2"/>
  <c r="AW6" i="2"/>
  <c r="AV9" i="2"/>
  <c r="AV12" i="2"/>
  <c r="AV15" i="2"/>
  <c r="AV18" i="2"/>
  <c r="AV21" i="2"/>
  <c r="AV6" i="2"/>
  <c r="C5" i="2"/>
  <c r="I4" i="2"/>
  <c r="BH9" i="2"/>
  <c r="BH12" i="2"/>
  <c r="BH15" i="2"/>
  <c r="BH18" i="2"/>
  <c r="BH21" i="2"/>
  <c r="BH6" i="2"/>
  <c r="BG9" i="2"/>
  <c r="BG12" i="2"/>
  <c r="BG15" i="2"/>
  <c r="BG18" i="2"/>
  <c r="BG21" i="2"/>
  <c r="BG6" i="2"/>
  <c r="L5" i="2"/>
  <c r="R4" i="2"/>
  <c r="BS9" i="2"/>
  <c r="BS12" i="2"/>
  <c r="BS15" i="2"/>
  <c r="BS18" i="2"/>
  <c r="BS21" i="2"/>
  <c r="BS6" i="2"/>
  <c r="BR9" i="2"/>
  <c r="BR12" i="2"/>
  <c r="BR15" i="2"/>
  <c r="BR18" i="2"/>
  <c r="BR21" i="2"/>
  <c r="BR6" i="2"/>
  <c r="U5" i="2"/>
  <c r="AA4" i="2"/>
  <c r="CD9" i="2"/>
  <c r="CD12" i="2"/>
  <c r="CD15" i="2"/>
  <c r="CD18" i="2"/>
  <c r="CD21" i="2"/>
  <c r="CD6" i="2"/>
  <c r="CC9" i="2"/>
  <c r="CC12" i="2"/>
  <c r="CC15" i="2"/>
  <c r="CC18" i="2"/>
  <c r="CC21" i="2"/>
  <c r="CC6" i="2"/>
  <c r="AD5" i="2"/>
  <c r="AJ4" i="2"/>
  <c r="CO9" i="2"/>
  <c r="CO12" i="2"/>
  <c r="CO15" i="2"/>
  <c r="CO18" i="2"/>
  <c r="CO21" i="2"/>
  <c r="CO6" i="2"/>
  <c r="CN9" i="2"/>
  <c r="CN12" i="2"/>
  <c r="CN15" i="2"/>
  <c r="CN18" i="2"/>
  <c r="CN21" i="2"/>
  <c r="CN6" i="2"/>
  <c r="AM5" i="2"/>
  <c r="AS4" i="2"/>
  <c r="F39" i="6"/>
  <c r="G39" i="6"/>
  <c r="E39" i="6"/>
  <c r="C38" i="6"/>
  <c r="F38" i="6"/>
  <c r="G38" i="6"/>
  <c r="E38" i="6"/>
  <c r="C27" i="6"/>
  <c r="E27" i="6"/>
  <c r="C24" i="6"/>
  <c r="E24" i="6"/>
  <c r="C23" i="6"/>
  <c r="E23" i="6"/>
  <c r="C20" i="6"/>
  <c r="E20" i="6"/>
  <c r="C19" i="6"/>
  <c r="E19" i="6"/>
  <c r="C16" i="6"/>
  <c r="E16" i="6"/>
  <c r="C15" i="6"/>
  <c r="A10" i="2"/>
  <c r="A13" i="2"/>
  <c r="A16" i="2"/>
  <c r="A19" i="2"/>
  <c r="A21" i="2"/>
  <c r="A18" i="2"/>
  <c r="A15" i="2"/>
  <c r="A12" i="2"/>
  <c r="A9" i="2"/>
  <c r="J19" i="2"/>
  <c r="J21" i="2"/>
  <c r="J16" i="2"/>
  <c r="J18" i="2"/>
  <c r="J13" i="2"/>
  <c r="J15" i="2"/>
  <c r="J10" i="2"/>
  <c r="J12" i="2"/>
  <c r="J9" i="2"/>
  <c r="S21" i="2"/>
  <c r="S18" i="2"/>
  <c r="S15" i="2"/>
  <c r="S12" i="2"/>
  <c r="S9" i="2"/>
  <c r="AB21" i="2"/>
  <c r="AB18" i="2"/>
  <c r="AB15" i="2"/>
  <c r="AB12" i="2"/>
  <c r="AB9" i="2"/>
  <c r="AK21" i="2"/>
  <c r="AK18" i="2"/>
  <c r="AK15" i="2"/>
  <c r="AK12" i="2"/>
  <c r="AK9" i="2"/>
  <c r="CB9" i="2"/>
  <c r="CB12" i="2"/>
  <c r="CB15" i="2"/>
  <c r="CB18" i="2"/>
  <c r="CB21" i="2"/>
  <c r="CB6" i="2"/>
  <c r="AB5" i="2"/>
  <c r="AK26" i="2"/>
  <c r="CM9" i="2"/>
  <c r="CM12" i="2"/>
  <c r="CM15" i="2"/>
  <c r="CM18" i="2"/>
  <c r="CM21" i="2"/>
  <c r="CM6" i="2"/>
  <c r="AK5" i="2"/>
  <c r="AU9" i="2"/>
  <c r="AU12" i="2"/>
  <c r="AU15" i="2"/>
  <c r="AU18" i="2"/>
  <c r="AU21" i="2"/>
  <c r="AU6" i="2"/>
  <c r="A5" i="2"/>
  <c r="BF9" i="2"/>
  <c r="BF12" i="2"/>
  <c r="BF15" i="2"/>
  <c r="BF18" i="2"/>
  <c r="BF21" i="2"/>
  <c r="BF6" i="2"/>
  <c r="J5" i="2"/>
  <c r="J7" i="2"/>
  <c r="BQ9" i="2"/>
  <c r="BQ12" i="2"/>
  <c r="BQ15" i="2"/>
  <c r="BQ18" i="2"/>
  <c r="BQ21" i="2"/>
  <c r="BQ6" i="2"/>
  <c r="S5" i="2"/>
  <c r="S7" i="2"/>
  <c r="S10" i="2"/>
  <c r="S13" i="2"/>
  <c r="S16" i="2"/>
  <c r="S19" i="2"/>
  <c r="BQ2" i="2"/>
  <c r="AB7" i="2"/>
  <c r="AB10" i="2"/>
  <c r="AB13" i="2"/>
  <c r="AB16" i="2"/>
  <c r="AB19" i="2"/>
  <c r="CB2" i="2"/>
  <c r="AK7" i="2"/>
  <c r="AK10" i="2"/>
  <c r="AK13" i="2"/>
  <c r="AK16" i="2"/>
  <c r="AK19" i="2"/>
  <c r="CM2" i="2"/>
  <c r="F15" i="6"/>
  <c r="G15" i="6"/>
  <c r="E15" i="6"/>
  <c r="N27" i="6"/>
  <c r="C26" i="6"/>
  <c r="N26" i="6"/>
  <c r="C25" i="6"/>
  <c r="N25" i="6"/>
  <c r="N24" i="6"/>
  <c r="N23" i="6"/>
  <c r="C22" i="6"/>
  <c r="N22" i="6"/>
  <c r="C21" i="6"/>
  <c r="N21" i="6"/>
  <c r="N20" i="6"/>
  <c r="N19" i="6"/>
  <c r="C18" i="6"/>
  <c r="N18" i="6"/>
  <c r="C17" i="6"/>
  <c r="N17" i="6"/>
  <c r="N16" i="6"/>
  <c r="H15" i="6"/>
  <c r="D15" i="6"/>
  <c r="N15" i="6"/>
  <c r="C14" i="6"/>
  <c r="F14" i="6"/>
  <c r="G14" i="6"/>
  <c r="E14" i="6"/>
  <c r="H14" i="6"/>
  <c r="D14" i="6"/>
  <c r="N14" i="6"/>
  <c r="C13" i="6"/>
  <c r="F13" i="6"/>
  <c r="G13" i="6"/>
  <c r="E13" i="6"/>
  <c r="H13" i="6"/>
  <c r="D13" i="6"/>
  <c r="N13" i="6"/>
  <c r="A39" i="6"/>
  <c r="A40" i="6"/>
  <c r="C40" i="6"/>
  <c r="F40" i="6"/>
  <c r="G40" i="6"/>
  <c r="E40" i="6"/>
  <c r="A41" i="6"/>
  <c r="C41" i="6"/>
  <c r="E41" i="6"/>
  <c r="A42" i="6"/>
  <c r="J42" i="6"/>
  <c r="A43" i="6"/>
  <c r="K43" i="6"/>
  <c r="A44" i="6"/>
  <c r="C44" i="6"/>
  <c r="E44" i="6"/>
  <c r="A45" i="6"/>
  <c r="C45" i="6"/>
  <c r="E45" i="6"/>
  <c r="A46" i="6"/>
  <c r="A47" i="6"/>
  <c r="J47" i="6"/>
  <c r="A48" i="6"/>
  <c r="C48" i="6"/>
  <c r="E48" i="6"/>
  <c r="A49" i="6"/>
  <c r="C49" i="6"/>
  <c r="E49" i="6"/>
  <c r="A50" i="6"/>
  <c r="K50" i="6"/>
  <c r="A26" i="6"/>
  <c r="E26" i="6"/>
  <c r="A27" i="6"/>
  <c r="H27" i="6"/>
  <c r="A17" i="6"/>
  <c r="E17" i="6"/>
  <c r="A18" i="6"/>
  <c r="E18" i="6"/>
  <c r="A19" i="6"/>
  <c r="B19" i="6"/>
  <c r="A20" i="6"/>
  <c r="I20" i="6"/>
  <c r="A21" i="6"/>
  <c r="E21" i="6"/>
  <c r="A22" i="6"/>
  <c r="E22" i="6"/>
  <c r="A23" i="6"/>
  <c r="B23" i="6"/>
  <c r="A24" i="6"/>
  <c r="A25" i="6"/>
  <c r="E25" i="6"/>
  <c r="D5" i="6"/>
  <c r="L3" i="6"/>
  <c r="L7" i="2"/>
  <c r="U10" i="2"/>
  <c r="AD13" i="2"/>
  <c r="AM16" i="2"/>
  <c r="C35" i="6"/>
  <c r="B35" i="6"/>
  <c r="L5" i="6"/>
  <c r="B38" i="6"/>
  <c r="C37" i="6"/>
  <c r="C36" i="6"/>
  <c r="CG15" i="2"/>
  <c r="CR18" i="2"/>
  <c r="F36" i="6"/>
  <c r="CH15" i="2"/>
  <c r="CS18" i="2"/>
  <c r="G36" i="6"/>
  <c r="E36" i="6"/>
  <c r="C34" i="6"/>
  <c r="B34" i="6"/>
  <c r="C33" i="6"/>
  <c r="C32" i="6"/>
  <c r="C31" i="6"/>
  <c r="B31" i="6"/>
  <c r="J16" i="6"/>
  <c r="B14" i="6"/>
  <c r="C12" i="6"/>
  <c r="B12" i="6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R21" i="2"/>
  <c r="CS21" i="2"/>
  <c r="CT21" i="2"/>
  <c r="CQ18" i="2"/>
  <c r="CU18" i="2"/>
  <c r="CP18" i="2"/>
  <c r="CV18" i="2"/>
  <c r="CT18" i="2"/>
  <c r="CQ15" i="2"/>
  <c r="CU15" i="2"/>
  <c r="CP15" i="2"/>
  <c r="CV15" i="2"/>
  <c r="CR15" i="2"/>
  <c r="CS15" i="2"/>
  <c r="CT15" i="2"/>
  <c r="CQ12" i="2"/>
  <c r="CU12" i="2"/>
  <c r="CP12" i="2"/>
  <c r="CV12" i="2"/>
  <c r="CR12" i="2"/>
  <c r="CS12" i="2"/>
  <c r="CT12" i="2"/>
  <c r="CQ9" i="2"/>
  <c r="CU9" i="2"/>
  <c r="CP9" i="2"/>
  <c r="CV9" i="2"/>
  <c r="CR9" i="2"/>
  <c r="CS9" i="2"/>
  <c r="CF21" i="2"/>
  <c r="CJ21" i="2"/>
  <c r="CE21" i="2"/>
  <c r="CK21" i="2"/>
  <c r="CG21" i="2"/>
  <c r="CH21" i="2"/>
  <c r="CI21" i="2"/>
  <c r="CF18" i="2"/>
  <c r="CJ18" i="2"/>
  <c r="CE18" i="2"/>
  <c r="CK18" i="2"/>
  <c r="CG18" i="2"/>
  <c r="CH18" i="2"/>
  <c r="CI18" i="2"/>
  <c r="CF15" i="2"/>
  <c r="CJ15" i="2"/>
  <c r="CE15" i="2"/>
  <c r="CK15" i="2"/>
  <c r="CI15" i="2"/>
  <c r="CF12" i="2"/>
  <c r="CJ12" i="2"/>
  <c r="CE12" i="2"/>
  <c r="CK12" i="2"/>
  <c r="CG12" i="2"/>
  <c r="CH12" i="2"/>
  <c r="CI12" i="2"/>
  <c r="CF9" i="2"/>
  <c r="CJ9" i="2"/>
  <c r="CE9" i="2"/>
  <c r="CK9" i="2"/>
  <c r="CG9" i="2"/>
  <c r="CH9" i="2"/>
  <c r="CI9" i="2"/>
  <c r="BU21" i="2"/>
  <c r="BY21" i="2"/>
  <c r="BT21" i="2"/>
  <c r="BZ21" i="2"/>
  <c r="BV21" i="2"/>
  <c r="BW21" i="2"/>
  <c r="BX21" i="2"/>
  <c r="BU18" i="2"/>
  <c r="BY18" i="2"/>
  <c r="BT18" i="2"/>
  <c r="BZ18" i="2"/>
  <c r="BV18" i="2"/>
  <c r="BW18" i="2"/>
  <c r="BX18" i="2"/>
  <c r="BU15" i="2"/>
  <c r="BY15" i="2"/>
  <c r="BT15" i="2"/>
  <c r="BZ15" i="2"/>
  <c r="BV15" i="2"/>
  <c r="BW15" i="2"/>
  <c r="BX15" i="2"/>
  <c r="BU12" i="2"/>
  <c r="BY12" i="2"/>
  <c r="BT12" i="2"/>
  <c r="BZ12" i="2"/>
  <c r="BV12" i="2"/>
  <c r="BW12" i="2"/>
  <c r="BX12" i="2"/>
  <c r="BU9" i="2"/>
  <c r="BY9" i="2"/>
  <c r="BT9" i="2"/>
  <c r="BV9" i="2"/>
  <c r="BJ21" i="2"/>
  <c r="BN21" i="2"/>
  <c r="BI21" i="2"/>
  <c r="BO21" i="2"/>
  <c r="BK21" i="2"/>
  <c r="BL21" i="2"/>
  <c r="BM21" i="2"/>
  <c r="BJ18" i="2"/>
  <c r="BN18" i="2"/>
  <c r="BI18" i="2"/>
  <c r="BK18" i="2"/>
  <c r="BL18" i="2"/>
  <c r="BM18" i="2"/>
  <c r="BJ15" i="2"/>
  <c r="BN15" i="2"/>
  <c r="BI15" i="2"/>
  <c r="BO15" i="2"/>
  <c r="BK15" i="2"/>
  <c r="BL15" i="2"/>
  <c r="BM15" i="2"/>
  <c r="BJ12" i="2"/>
  <c r="BN12" i="2"/>
  <c r="BI12" i="2"/>
  <c r="BO12" i="2"/>
  <c r="BK12" i="2"/>
  <c r="BL12" i="2"/>
  <c r="BM12" i="2"/>
  <c r="BJ9" i="2"/>
  <c r="BN9" i="2"/>
  <c r="BI9" i="2"/>
  <c r="BO9" i="2"/>
  <c r="BK9" i="2"/>
  <c r="BL9" i="2"/>
  <c r="BM9" i="2"/>
  <c r="BF2" i="2"/>
  <c r="BO18" i="2"/>
  <c r="AY21" i="2"/>
  <c r="BC21" i="2"/>
  <c r="AX21" i="2"/>
  <c r="BD21" i="2"/>
  <c r="AZ21" i="2"/>
  <c r="BA21" i="2"/>
  <c r="BB21" i="2"/>
  <c r="AY18" i="2"/>
  <c r="BC18" i="2"/>
  <c r="AX18" i="2"/>
  <c r="BD18" i="2"/>
  <c r="AZ18" i="2"/>
  <c r="BA18" i="2"/>
  <c r="BB18" i="2"/>
  <c r="AY15" i="2"/>
  <c r="BC15" i="2"/>
  <c r="AX15" i="2"/>
  <c r="BD15" i="2"/>
  <c r="AZ15" i="2"/>
  <c r="BA15" i="2"/>
  <c r="BB15" i="2"/>
  <c r="AY12" i="2"/>
  <c r="BC12" i="2"/>
  <c r="AX12" i="2"/>
  <c r="BD12" i="2"/>
  <c r="AZ12" i="2"/>
  <c r="BA12" i="2"/>
  <c r="BB12" i="2"/>
  <c r="AY9" i="2"/>
  <c r="BC9" i="2"/>
  <c r="AX9" i="2"/>
  <c r="BD9" i="2"/>
  <c r="AZ9" i="2"/>
  <c r="BA9" i="2"/>
  <c r="AU2" i="2"/>
  <c r="L16" i="2"/>
  <c r="U19" i="2"/>
  <c r="AD7" i="2"/>
  <c r="AM10" i="2"/>
  <c r="L13" i="2"/>
  <c r="U16" i="2"/>
  <c r="AD19" i="2"/>
  <c r="AM7" i="2"/>
  <c r="BW9" i="2"/>
  <c r="B50" i="6"/>
  <c r="B49" i="6"/>
  <c r="B47" i="6"/>
  <c r="B46" i="6"/>
  <c r="B45" i="6"/>
  <c r="B43" i="6"/>
  <c r="B42" i="6"/>
  <c r="B41" i="6"/>
  <c r="B39" i="6"/>
  <c r="B25" i="6"/>
  <c r="B24" i="6"/>
  <c r="B22" i="6"/>
  <c r="B21" i="6"/>
  <c r="B20" i="6"/>
  <c r="B18" i="6"/>
  <c r="B17" i="6"/>
  <c r="B15" i="6"/>
  <c r="B36" i="6"/>
  <c r="B16" i="6"/>
  <c r="L19" i="2"/>
  <c r="U7" i="2"/>
  <c r="AD10" i="2"/>
  <c r="AM13" i="2"/>
  <c r="BU6" i="2"/>
  <c r="CF6" i="2"/>
  <c r="B13" i="6"/>
  <c r="L10" i="2"/>
  <c r="U13" i="2"/>
  <c r="AD16" i="2"/>
  <c r="AM19" i="2"/>
  <c r="I46" i="6"/>
  <c r="H42" i="6"/>
  <c r="I49" i="6"/>
  <c r="I50" i="6"/>
  <c r="I40" i="6"/>
  <c r="H38" i="6"/>
  <c r="G48" i="6"/>
  <c r="I44" i="6"/>
  <c r="G42" i="6"/>
  <c r="G44" i="6"/>
  <c r="I43" i="6"/>
  <c r="H50" i="6"/>
  <c r="H44" i="6"/>
  <c r="H39" i="6"/>
  <c r="J40" i="6"/>
  <c r="H41" i="6"/>
  <c r="F43" i="6"/>
  <c r="G41" i="6"/>
  <c r="J48" i="6"/>
  <c r="K44" i="6"/>
  <c r="G49" i="6"/>
  <c r="F42" i="6"/>
  <c r="D42" i="6"/>
  <c r="G50" i="6"/>
  <c r="H36" i="6"/>
  <c r="G46" i="6"/>
  <c r="I45" i="6"/>
  <c r="F47" i="6"/>
  <c r="J38" i="6"/>
  <c r="I38" i="6"/>
  <c r="K38" i="6"/>
  <c r="I36" i="6"/>
  <c r="J39" i="6"/>
  <c r="J46" i="6"/>
  <c r="K46" i="6"/>
  <c r="H43" i="6"/>
  <c r="J50" i="6"/>
  <c r="F44" i="6"/>
  <c r="F49" i="6"/>
  <c r="G45" i="6"/>
  <c r="K41" i="6"/>
  <c r="K40" i="6"/>
  <c r="D36" i="6"/>
  <c r="F50" i="6"/>
  <c r="F45" i="6"/>
  <c r="G37" i="6"/>
  <c r="H45" i="6"/>
  <c r="J43" i="6"/>
  <c r="G43" i="6"/>
  <c r="I48" i="6"/>
  <c r="J49" i="6"/>
  <c r="K49" i="6"/>
  <c r="I39" i="6"/>
  <c r="J36" i="6"/>
  <c r="J45" i="6"/>
  <c r="H48" i="6"/>
  <c r="H46" i="6"/>
  <c r="I47" i="6"/>
  <c r="F46" i="6"/>
  <c r="F48" i="6"/>
  <c r="D38" i="6"/>
  <c r="K36" i="6"/>
  <c r="K45" i="6"/>
  <c r="D43" i="6"/>
  <c r="K39" i="6"/>
  <c r="K48" i="6"/>
  <c r="K42" i="6"/>
  <c r="D49" i="6"/>
  <c r="I37" i="6"/>
  <c r="J37" i="6"/>
  <c r="K37" i="6"/>
  <c r="D39" i="6"/>
  <c r="D41" i="6"/>
  <c r="I27" i="6"/>
  <c r="I17" i="6"/>
  <c r="I21" i="6"/>
  <c r="J17" i="6"/>
  <c r="D48" i="6"/>
  <c r="F37" i="6"/>
  <c r="CT9" i="2"/>
  <c r="H37" i="6"/>
  <c r="D37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F17" i="6"/>
  <c r="D17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17" i="6"/>
  <c r="I15" i="6"/>
  <c r="I16" i="6"/>
  <c r="G16" i="6"/>
  <c r="H16" i="6"/>
  <c r="I13" i="6"/>
  <c r="J15" i="6"/>
  <c r="I14" i="6"/>
  <c r="J14" i="6"/>
  <c r="K14" i="6"/>
  <c r="J13" i="6"/>
  <c r="K23" i="6"/>
  <c r="D19" i="6"/>
  <c r="D20" i="6"/>
  <c r="K15" i="6"/>
  <c r="K13" i="6"/>
  <c r="D16" i="6"/>
  <c r="K16" i="6"/>
  <c r="CE6" i="2"/>
  <c r="CQ6" i="2"/>
  <c r="BT6" i="2"/>
  <c r="CP6" i="2"/>
  <c r="BZ9" i="2"/>
  <c r="BI6" i="2"/>
  <c r="BJ6" i="2"/>
  <c r="BX9" i="2"/>
  <c r="AY6" i="2"/>
  <c r="AX6" i="2"/>
  <c r="BB9" i="2"/>
  <c r="B33" i="6"/>
  <c r="E37" i="6"/>
  <c r="B37" i="6"/>
  <c r="B10" i="6"/>
  <c r="B27" i="6"/>
  <c r="K27" i="6"/>
  <c r="D27" i="6"/>
  <c r="N50" i="6"/>
  <c r="N49" i="6"/>
  <c r="N48" i="6"/>
  <c r="N47" i="6"/>
  <c r="N46" i="6"/>
  <c r="N45" i="6"/>
  <c r="N44" i="6"/>
  <c r="N43" i="6"/>
  <c r="N42" i="6"/>
  <c r="N41" i="6"/>
  <c r="H40" i="6"/>
  <c r="D40" i="6"/>
  <c r="N40" i="6"/>
  <c r="N39" i="6"/>
  <c r="N38" i="6"/>
  <c r="N37" i="6"/>
  <c r="N36" i="6"/>
  <c r="K18" i="6"/>
  <c r="D21" i="6"/>
  <c r="D25" i="6"/>
  <c r="H20" i="6"/>
  <c r="J20" i="6"/>
  <c r="H21" i="6"/>
  <c r="H17" i="6"/>
  <c r="G19" i="6"/>
  <c r="J25" i="6"/>
  <c r="F25" i="6"/>
  <c r="I26" i="6"/>
  <c r="K22" i="6"/>
  <c r="H18" i="6"/>
  <c r="G17" i="6"/>
  <c r="J21" i="6"/>
  <c r="J19" i="6"/>
  <c r="D47" i="6"/>
  <c r="K47" i="6"/>
  <c r="D44" i="6"/>
  <c r="F41" i="6"/>
  <c r="G47" i="6"/>
  <c r="H47" i="6"/>
  <c r="H49" i="6"/>
  <c r="I41" i="6"/>
  <c r="I42" i="6"/>
  <c r="J44" i="6"/>
  <c r="J41" i="6"/>
  <c r="B8" i="6"/>
  <c r="B40" i="6"/>
  <c r="B44" i="6"/>
  <c r="B48" i="6"/>
  <c r="B32" i="6"/>
  <c r="B26" i="6"/>
  <c r="J35" i="6"/>
  <c r="H35" i="6"/>
  <c r="G31" i="6"/>
  <c r="I34" i="6"/>
  <c r="J34" i="6"/>
  <c r="F34" i="6"/>
  <c r="G35" i="6"/>
  <c r="G34" i="6"/>
  <c r="I35" i="6"/>
  <c r="K35" i="6"/>
  <c r="F33" i="6"/>
  <c r="F35" i="6"/>
  <c r="H34" i="6"/>
  <c r="I31" i="6"/>
  <c r="J33" i="6"/>
  <c r="H33" i="6"/>
  <c r="F32" i="6"/>
  <c r="I33" i="6"/>
  <c r="I32" i="6"/>
  <c r="J31" i="6"/>
  <c r="G33" i="6"/>
  <c r="F31" i="6"/>
  <c r="J32" i="6"/>
  <c r="K32" i="6"/>
  <c r="H31" i="6"/>
  <c r="H32" i="6"/>
  <c r="G32" i="6"/>
  <c r="G4" i="2"/>
  <c r="P4" i="2"/>
  <c r="Y4" i="2"/>
  <c r="AH4" i="2"/>
  <c r="AQ4" i="2"/>
  <c r="AH26" i="2"/>
  <c r="G3" i="6"/>
  <c r="I3" i="6"/>
  <c r="E34" i="6"/>
  <c r="E31" i="6"/>
  <c r="K33" i="6"/>
  <c r="I51" i="6"/>
  <c r="E33" i="6"/>
  <c r="D34" i="6"/>
  <c r="D35" i="6"/>
  <c r="E35" i="6"/>
  <c r="N35" i="6"/>
  <c r="K34" i="6"/>
  <c r="D32" i="6"/>
  <c r="G51" i="6"/>
  <c r="K31" i="6"/>
  <c r="D31" i="6"/>
  <c r="H51" i="6"/>
  <c r="E32" i="6"/>
  <c r="D33" i="6"/>
  <c r="F51" i="6"/>
  <c r="J51" i="6"/>
  <c r="G12" i="6"/>
  <c r="H12" i="6"/>
  <c r="J12" i="6"/>
  <c r="G8" i="6"/>
  <c r="K51" i="6"/>
  <c r="E51" i="6"/>
  <c r="N34" i="6"/>
  <c r="N33" i="6"/>
  <c r="N32" i="6"/>
  <c r="N31" i="6"/>
  <c r="A67" i="6"/>
  <c r="D51" i="6"/>
  <c r="F10" i="6"/>
  <c r="F12" i="6"/>
  <c r="I12" i="6"/>
  <c r="K12" i="6"/>
  <c r="H11" i="6"/>
  <c r="J11" i="6"/>
  <c r="G11" i="6"/>
  <c r="H10" i="6"/>
  <c r="G10" i="6"/>
  <c r="D10" i="6"/>
  <c r="I11" i="6"/>
  <c r="F8" i="6"/>
  <c r="E8" i="6"/>
  <c r="I10" i="6"/>
  <c r="F11" i="6"/>
  <c r="I8" i="6"/>
  <c r="J10" i="6"/>
  <c r="E10" i="6"/>
  <c r="I9" i="6"/>
  <c r="H8" i="6"/>
  <c r="F9" i="6"/>
  <c r="H9" i="6"/>
  <c r="J9" i="6"/>
  <c r="G9" i="6"/>
  <c r="J8" i="6"/>
  <c r="F28" i="6"/>
  <c r="G28" i="6"/>
  <c r="K11" i="6"/>
  <c r="D12" i="6"/>
  <c r="E12" i="6"/>
  <c r="N12" i="6"/>
  <c r="K10" i="6"/>
  <c r="D11" i="6"/>
  <c r="E11" i="6"/>
  <c r="H28" i="6"/>
  <c r="D8" i="6"/>
  <c r="K9" i="6"/>
  <c r="I28" i="6"/>
  <c r="J28" i="6"/>
  <c r="D9" i="6"/>
  <c r="E9" i="6"/>
  <c r="K8" i="6"/>
  <c r="N11" i="6"/>
  <c r="N10" i="6"/>
  <c r="N9" i="6"/>
  <c r="N8" i="6"/>
  <c r="A63" i="6"/>
  <c r="K28" i="6"/>
  <c r="E28" i="6"/>
  <c r="D28" i="6"/>
</calcChain>
</file>

<file path=xl/sharedStrings.xml><?xml version="1.0" encoding="utf-8"?>
<sst xmlns="http://schemas.openxmlformats.org/spreadsheetml/2006/main" count="441" uniqueCount="113">
  <si>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</si>
  <si>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</si>
  <si>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</si>
  <si>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</si>
  <si>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</si>
  <si>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</si>
  <si>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</si>
  <si>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</si>
  <si>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</si>
  <si>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</si>
  <si>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</si>
  <si>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</si>
  <si>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</si>
  <si>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</si>
  <si>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</si>
  <si>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</si>
  <si>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</si>
  <si>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</si>
  <si>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</si>
  <si>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</si>
  <si>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</si>
  <si>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</si>
  <si>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</si>
  <si>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</si>
  <si>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</si>
  <si>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</si>
  <si>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</si>
  <si>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</si>
  <si>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</si>
  <si>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</si>
  <si>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</si>
  <si>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</si>
  <si>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</si>
  <si>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</si>
  <si>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</si>
  <si>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</si>
  <si>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</si>
  <si>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</si>
  <si>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</si>
  <si>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</si>
  <si>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</si>
  <si>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</si>
  <si>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</si>
  <si>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</si>
  <si>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</si>
  <si>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</si>
  <si>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</si>
  <si>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</si>
  <si>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</si>
  <si>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</si>
  <si>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</si>
  <si>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</si>
  <si>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</si>
  <si>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</si>
  <si>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</si>
  <si>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</si>
  <si>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</si>
  <si>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</si>
  <si>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</si>
  <si>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</si>
  <si>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</si>
  <si>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</si>
  <si>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</si>
  <si>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</si>
  <si>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</si>
  <si>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</si>
  <si>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</si>
  <si>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</si>
  <si>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</si>
  <si>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</si>
  <si>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</si>
  <si>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</si>
  <si>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</si>
  <si>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</si>
  <si>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</si>
  <si>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</si>
  <si>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</si>
  <si>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</si>
  <si>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</si>
  <si>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</si>
  <si>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</si>
  <si>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</si>
  <si>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</si>
  <si>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</si>
  <si>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</si>
  <si>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</si>
  <si>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</si>
  <si>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</si>
  <si>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</si>
  <si>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</si>
  <si>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</si>
  <si>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</si>
  <si>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</si>
  <si>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CORINTHIANS</t>
  </si>
  <si>
    <t>MARIA ZÉLIA</t>
  </si>
  <si>
    <t>CORUJEIRA</t>
  </si>
  <si>
    <t>KLEBER</t>
  </si>
  <si>
    <t>ANOEL</t>
  </si>
  <si>
    <t>CELSO</t>
  </si>
  <si>
    <t>TERUEL</t>
  </si>
  <si>
    <t>ALENCAR</t>
  </si>
  <si>
    <t>CEBOLA</t>
  </si>
  <si>
    <t>OLIMPIO</t>
  </si>
  <si>
    <t>ERISMAR</t>
  </si>
  <si>
    <t>MURA</t>
  </si>
  <si>
    <t>SAMMARTINO</t>
  </si>
  <si>
    <t>BRYANT</t>
  </si>
  <si>
    <t>MARCO BIANCHI</t>
  </si>
  <si>
    <t>BARBA</t>
  </si>
  <si>
    <t>MARCELO LEITE</t>
  </si>
  <si>
    <t>SIDNEY ALVES</t>
  </si>
  <si>
    <t>A'ANGELO</t>
  </si>
  <si>
    <t>MAURO FIGUEIREDO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</si>
</sst>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indexed="8"/>
      <name val="Arial"/>
      <family val="2"/>
    </font>
    <font>
      <b/>
      <sz val="2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sz val="8"/>
      <color indexed="12"/>
      <name val="Arial"/>
      <family val="2"/>
    </font>
    <font>
      <b/>
      <sz val="8"/>
      <color indexed="8"/>
      <name val="Arial"/>
      <family val="2"/>
    </font>
    <font>
      <sz val="10"/>
      <color indexed="8"/>
      <name val="Calibri"/>
      <family val="2"/>
    </font>
    <font>
      <sz val="10"/>
      <color indexed="9"/>
      <name val="Arial"/>
      <family val="2"/>
    </font>
    <font>
      <i/>
      <sz val="8"/>
      <color indexed="8"/>
      <name val="Arial"/>
      <family val="2"/>
    </font>
    <font>
      <b/>
      <sz val="14"/>
      <color indexed="8"/>
      <name val="Arial"/>
      <family val="2"/>
    </font>
    <font>
      <sz val="14"/>
      <color indexed="12"/>
      <name val="Arial"/>
      <family val="2"/>
    </font>
    <font>
      <b/>
      <sz val="11"/>
      <color indexed="12"/>
      <name val="Arial"/>
      <family val="2"/>
    </font>
    <font>
      <sz val="18"/>
      <color indexed="12"/>
      <name val="Arial"/>
      <family val="2"/>
    </font>
    <font>
      <b/>
      <sz val="14"/>
      <color indexed="12"/>
      <name val="Arial"/>
      <family val="2"/>
    </font>
    <font>
      <sz val="16"/>
      <color indexed="8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2" borderId="9" xfId="0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right" vertical="top"/>
      <protection locked="0"/>
    </xf>
    <xf numFmtId="0" fontId="25" fillId="2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3" borderId="12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4" borderId="13" xfId="2" quotePrefix="1" applyFill="1" applyBorder="1" applyAlignment="1">
      <alignment horizontal="centerContinuous" vertical="center"/>
    </xf>
    <xf numFmtId="0" fontId="5" fillId="4" borderId="14" xfId="2" quotePrefix="1" applyFill="1" applyBorder="1" applyAlignment="1">
      <alignment horizontal="centerContinuous" vertical="center"/>
    </xf>
    <xf numFmtId="0" fontId="5" fillId="4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4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4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2" borderId="12" xfId="2" applyFont="1" applyFill="1" applyBorder="1" applyAlignment="1">
      <alignment horizontal="center" vertical="center"/>
    </xf>
    <xf numFmtId="3" fontId="3" fillId="2" borderId="12" xfId="2" applyNumberFormat="1" applyFont="1" applyFill="1" applyBorder="1" applyAlignment="1">
      <alignment horizontal="center" vertical="center"/>
    </xf>
    <xf numFmtId="3" fontId="3" fillId="5" borderId="14" xfId="2" applyNumberFormat="1" applyFont="1" applyFill="1" applyBorder="1" applyAlignment="1">
      <alignment horizontal="center" vertical="center"/>
    </xf>
    <xf numFmtId="0" fontId="3" fillId="5" borderId="15" xfId="2" applyFont="1" applyFill="1" applyBorder="1" applyAlignment="1">
      <alignment horizontal="center" vertical="center"/>
    </xf>
    <xf numFmtId="0" fontId="3" fillId="5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5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5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2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2" borderId="17" xfId="0" applyFont="1" applyFill="1" applyBorder="1" applyAlignment="1" applyProtection="1">
      <alignment horizontal="left" vertical="center"/>
      <protection locked="0"/>
    </xf>
    <xf numFmtId="0" fontId="19" fillId="2" borderId="8" xfId="0" applyFont="1" applyFill="1" applyBorder="1" applyAlignment="1" applyProtection="1">
      <alignment horizontal="left" vertical="center"/>
      <protection locked="0"/>
    </xf>
    <xf numFmtId="0" fontId="19" fillId="2" borderId="18" xfId="0" applyFont="1" applyFill="1" applyBorder="1" applyAlignment="1" applyProtection="1">
      <alignment horizontal="left" vertical="center"/>
      <protection locked="0"/>
    </xf>
    <xf numFmtId="3" fontId="19" fillId="2" borderId="8" xfId="0" applyNumberFormat="1" applyFont="1" applyFill="1" applyBorder="1" applyAlignment="1" applyProtection="1">
      <alignment horizontal="right" vertical="center"/>
      <protection locked="0"/>
    </xf>
    <xf numFmtId="3" fontId="19" fillId="2" borderId="16" xfId="0" applyNumberFormat="1" applyFont="1" applyFill="1" applyBorder="1" applyAlignment="1" applyProtection="1">
      <alignment horizontal="right" vertical="center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1" fillId="2" borderId="5" xfId="0" applyFont="1" applyFill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center" vertical="center"/>
      <protection locked="0"/>
    </xf>
    <xf numFmtId="0" fontId="31" fillId="2" borderId="4" xfId="0" applyFont="1" applyFill="1" applyBorder="1" applyAlignment="1" applyProtection="1">
      <alignment horizontal="center" vertical="center"/>
      <protection locked="0"/>
    </xf>
    <xf numFmtId="0" fontId="31" fillId="2" borderId="10" xfId="0" applyFont="1" applyFill="1" applyBorder="1" applyAlignment="1" applyProtection="1">
      <alignment horizontal="center" vertical="center"/>
      <protection locked="0"/>
    </xf>
    <xf numFmtId="0" fontId="31" fillId="2" borderId="1" xfId="0" applyFont="1" applyFill="1" applyBorder="1" applyAlignment="1" applyProtection="1">
      <alignment horizontal="center" vertical="center"/>
      <protection locked="0"/>
    </xf>
    <xf numFmtId="0" fontId="31" fillId="2" borderId="6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32" fillId="2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3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626AB68B-1E5E-7FFF-E914-D8FF7A09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91C5E517-1BCA-EE99-1F81-FBCCB79E2DD1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7AE9C3B2-2A8F-C53D-9A16-E4B19D823DE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C21A8D3F-1E53-A366-A696-5D08B1D87503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32CB737B-CD09-B2CE-E771-12A25B889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917ABB7C-C3E9-BF8E-B0D0-77BE59C6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FA34668F-029B-073D-9F9D-48C664E63D0F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39" name="Imagem 15" descr="FPFM - LOGO.jpg">
          <a:extLst>
            <a:ext uri="{FF2B5EF4-FFF2-40B4-BE49-F238E27FC236}">
              <a16:creationId xmlns:a16="http://schemas.microsoft.com/office/drawing/2014/main" xmlns="" id="{A0C6636F-6E68-ADDA-F4DE-22AA195A7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0" name="Imagem 15" descr="FPFM - LOGO.jpg">
          <a:extLst>
            <a:ext uri="{FF2B5EF4-FFF2-40B4-BE49-F238E27FC236}">
              <a16:creationId xmlns:a16="http://schemas.microsoft.com/office/drawing/2014/main" xmlns="" id="{7CAFFC9E-5F87-4E8B-2EAD-CD9A7A950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71446FF6-D9DF-1C98-C7F7-4460E6B3D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808AA1A0-671D-F416-8FB4-27FEA6FAC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996D341-3A9A-5727-5272-32DADB5D4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9" customWidth="1"/>
    <col min="3" max="3" width="10.5703125" style="89" customWidth="1"/>
    <col min="4" max="16" width="9.140625" style="89" customWidth="1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honeticPr fontId="36" type="noConversion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zoomScaleNormal="100" workbookViewId="0">
      <selection activeCell="AS12" sqref="AS12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4" t="s">
        <v>92</v>
      </c>
      <c r="AN1" s="164"/>
      <c r="AO1" s="164"/>
      <c r="AP1" s="21"/>
      <c r="AQ1" s="164">
        <v>2022</v>
      </c>
      <c r="AR1" s="164"/>
      <c r="AS1" s="164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8">
        <f>A5</f>
        <v>4</v>
      </c>
      <c r="H4" s="180" t="s">
        <v>0</v>
      </c>
      <c r="I4" s="182">
        <f>C5</f>
        <v>6</v>
      </c>
      <c r="J4" s="18"/>
      <c r="K4" s="7"/>
      <c r="L4" s="7"/>
      <c r="M4" s="7"/>
      <c r="N4" s="7"/>
      <c r="O4" s="7"/>
      <c r="P4" s="178">
        <f>J5+G4</f>
        <v>11</v>
      </c>
      <c r="Q4" s="180" t="s">
        <v>0</v>
      </c>
      <c r="R4" s="182">
        <f>L5+I4</f>
        <v>9</v>
      </c>
      <c r="S4" s="18"/>
      <c r="T4" s="7"/>
      <c r="U4" s="7"/>
      <c r="V4" s="7"/>
      <c r="W4" s="7"/>
      <c r="X4" s="7"/>
      <c r="Y4" s="178">
        <f>S5+P4</f>
        <v>18</v>
      </c>
      <c r="Z4" s="180" t="s">
        <v>0</v>
      </c>
      <c r="AA4" s="182">
        <f>U5+R4</f>
        <v>12</v>
      </c>
      <c r="AB4" s="18"/>
      <c r="AC4" s="7"/>
      <c r="AD4" s="7"/>
      <c r="AE4" s="7"/>
      <c r="AF4" s="7"/>
      <c r="AG4" s="7"/>
      <c r="AH4" s="178">
        <f>AB5+Y4</f>
        <v>24</v>
      </c>
      <c r="AI4" s="180" t="s">
        <v>0</v>
      </c>
      <c r="AJ4" s="182">
        <f>AD5+AA4</f>
        <v>16</v>
      </c>
      <c r="AK4" s="18"/>
      <c r="AL4" s="7"/>
      <c r="AM4" s="7"/>
      <c r="AN4" s="7"/>
      <c r="AO4" s="7"/>
      <c r="AP4" s="7"/>
      <c r="AQ4" s="178">
        <f>AK5+AH4</f>
        <v>30</v>
      </c>
      <c r="AR4" s="180" t="s">
        <v>0</v>
      </c>
      <c r="AS4" s="182">
        <f>AM5+AJ4</f>
        <v>20</v>
      </c>
    </row>
    <row r="5" spans="1:100" ht="12" customHeight="1" x14ac:dyDescent="0.2">
      <c r="A5" s="178">
        <f>AU6+AV6</f>
        <v>4</v>
      </c>
      <c r="B5" s="180" t="s">
        <v>0</v>
      </c>
      <c r="C5" s="182">
        <f>AW6+AV6</f>
        <v>6</v>
      </c>
      <c r="D5" s="6"/>
      <c r="E5" s="45" t="s">
        <v>2</v>
      </c>
      <c r="F5" s="6"/>
      <c r="G5" s="179"/>
      <c r="H5" s="181"/>
      <c r="I5" s="183"/>
      <c r="J5" s="178">
        <f>BF6+BG6</f>
        <v>7</v>
      </c>
      <c r="K5" s="180" t="s">
        <v>0</v>
      </c>
      <c r="L5" s="182">
        <f>BH6+BG6</f>
        <v>3</v>
      </c>
      <c r="M5" s="6"/>
      <c r="N5" s="45" t="s">
        <v>23</v>
      </c>
      <c r="O5" s="6"/>
      <c r="P5" s="179"/>
      <c r="Q5" s="181"/>
      <c r="R5" s="183"/>
      <c r="S5" s="178">
        <f>BQ6+BR6</f>
        <v>7</v>
      </c>
      <c r="T5" s="180" t="s">
        <v>0</v>
      </c>
      <c r="U5" s="182">
        <f>BS6+BR6</f>
        <v>3</v>
      </c>
      <c r="V5" s="6"/>
      <c r="W5" s="45" t="s">
        <v>24</v>
      </c>
      <c r="X5" s="6"/>
      <c r="Y5" s="179"/>
      <c r="Z5" s="181"/>
      <c r="AA5" s="183"/>
      <c r="AB5" s="178">
        <f>CB6+CC6</f>
        <v>6</v>
      </c>
      <c r="AC5" s="180" t="s">
        <v>0</v>
      </c>
      <c r="AD5" s="182">
        <f>CD6+CC6</f>
        <v>4</v>
      </c>
      <c r="AE5" s="6"/>
      <c r="AF5" s="45" t="s">
        <v>25</v>
      </c>
      <c r="AG5" s="6"/>
      <c r="AH5" s="179"/>
      <c r="AI5" s="181"/>
      <c r="AJ5" s="183"/>
      <c r="AK5" s="178">
        <f>CM6+CN6</f>
        <v>6</v>
      </c>
      <c r="AL5" s="180" t="s">
        <v>0</v>
      </c>
      <c r="AM5" s="182">
        <f>CO6+CN6</f>
        <v>4</v>
      </c>
      <c r="AN5" s="6"/>
      <c r="AO5" s="45" t="s">
        <v>26</v>
      </c>
      <c r="AP5" s="6"/>
      <c r="AQ5" s="179"/>
      <c r="AR5" s="181"/>
      <c r="AS5" s="183"/>
    </row>
    <row r="6" spans="1:100" ht="16.5" customHeight="1" x14ac:dyDescent="0.2">
      <c r="A6" s="179"/>
      <c r="B6" s="181"/>
      <c r="C6" s="183"/>
      <c r="D6" s="4"/>
      <c r="E6" s="4"/>
      <c r="F6" s="4"/>
      <c r="G6" s="4"/>
      <c r="H6" s="4"/>
      <c r="I6" s="19"/>
      <c r="J6" s="179"/>
      <c r="K6" s="181"/>
      <c r="L6" s="183"/>
      <c r="M6" s="4"/>
      <c r="N6" s="4"/>
      <c r="O6" s="4"/>
      <c r="P6" s="4"/>
      <c r="Q6" s="4"/>
      <c r="R6" s="19"/>
      <c r="S6" s="179"/>
      <c r="T6" s="181"/>
      <c r="U6" s="183"/>
      <c r="V6" s="4"/>
      <c r="W6" s="4"/>
      <c r="X6" s="4"/>
      <c r="Y6" s="4"/>
      <c r="Z6" s="4"/>
      <c r="AA6" s="19"/>
      <c r="AB6" s="179"/>
      <c r="AC6" s="181"/>
      <c r="AD6" s="183"/>
      <c r="AE6" s="4"/>
      <c r="AF6" s="4"/>
      <c r="AG6" s="4"/>
      <c r="AH6" s="4"/>
      <c r="AI6" s="4"/>
      <c r="AJ6" s="19"/>
      <c r="AK6" s="179"/>
      <c r="AL6" s="181"/>
      <c r="AM6" s="183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0</v>
      </c>
      <c r="AW6" s="43">
        <f>SUM(AW7:AW21)*2</f>
        <v>6</v>
      </c>
      <c r="AX6" s="43">
        <f>SUM(AX7:AX21)</f>
        <v>19</v>
      </c>
      <c r="AY6" s="43">
        <f>SUM(AY7:AY21)</f>
        <v>24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1</v>
      </c>
      <c r="BH6" s="43">
        <f>SUM(BH7:BH21)*2</f>
        <v>2</v>
      </c>
      <c r="BI6" s="43">
        <f>SUM(BI7:BI21)</f>
        <v>23</v>
      </c>
      <c r="BJ6" s="43">
        <f>SUM(BJ7:BJ21)</f>
        <v>16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3</v>
      </c>
      <c r="BS6" s="43">
        <f>SUM(BS7:BS21)*2</f>
        <v>0</v>
      </c>
      <c r="BT6" s="43">
        <f>SUM(BT7:BT21)</f>
        <v>20</v>
      </c>
      <c r="BU6" s="43">
        <f>SUM(BU7:BU21)</f>
        <v>14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2</v>
      </c>
      <c r="CD6" s="43">
        <f>SUM(CD7:CD21)*2</f>
        <v>2</v>
      </c>
      <c r="CE6" s="43">
        <f>SUM(CE7:CE21)</f>
        <v>19</v>
      </c>
      <c r="CF6" s="43">
        <f>SUM(CF7:CF21)</f>
        <v>16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2</v>
      </c>
      <c r="CO6" s="43">
        <f>SUM(CO7:CO21)*2</f>
        <v>2</v>
      </c>
      <c r="CP6" s="43">
        <f>SUM(CP7:CP21)</f>
        <v>19</v>
      </c>
      <c r="CQ6" s="43">
        <f>SUM(CQ7:CQ21)</f>
        <v>17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6</v>
      </c>
      <c r="E8" s="32" t="s">
        <v>0</v>
      </c>
      <c r="F8" s="35">
        <v>8</v>
      </c>
      <c r="G8" s="11"/>
      <c r="H8" s="11"/>
      <c r="I8" s="39"/>
      <c r="J8" s="38"/>
      <c r="K8" s="11"/>
      <c r="L8" s="11"/>
      <c r="M8" s="35">
        <v>6</v>
      </c>
      <c r="N8" s="32" t="s">
        <v>0</v>
      </c>
      <c r="O8" s="35">
        <v>1</v>
      </c>
      <c r="P8" s="11"/>
      <c r="Q8" s="11"/>
      <c r="R8" s="39"/>
      <c r="S8" s="38"/>
      <c r="T8" s="11"/>
      <c r="U8" s="11"/>
      <c r="V8" s="35">
        <v>7</v>
      </c>
      <c r="W8" s="32" t="s">
        <v>0</v>
      </c>
      <c r="X8" s="35">
        <v>2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1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CORUJEIRA</v>
      </c>
      <c r="B9" s="8"/>
      <c r="C9" s="8"/>
      <c r="D9" s="8"/>
      <c r="E9" s="8"/>
      <c r="F9" s="8"/>
      <c r="G9" s="8"/>
      <c r="H9" s="8"/>
      <c r="I9" s="36" t="str">
        <f>VLOOKUP(C7,$M$23:$T$42,2,0)</f>
        <v>BRYANT</v>
      </c>
      <c r="J9" s="37" t="str">
        <f>A9</f>
        <v>CORUJEIRA</v>
      </c>
      <c r="K9" s="8"/>
      <c r="L9" s="8"/>
      <c r="M9" s="8"/>
      <c r="N9" s="8"/>
      <c r="O9" s="8"/>
      <c r="P9" s="8"/>
      <c r="Q9" s="8"/>
      <c r="R9" s="36" t="str">
        <f>I21</f>
        <v>OLIMPIO</v>
      </c>
      <c r="S9" s="37" t="str">
        <f>J9</f>
        <v>CORUJEIRA</v>
      </c>
      <c r="T9" s="8"/>
      <c r="U9" s="8"/>
      <c r="V9" s="8"/>
      <c r="W9" s="8"/>
      <c r="X9" s="8"/>
      <c r="Y9" s="8"/>
      <c r="Z9" s="8"/>
      <c r="AA9" s="36" t="str">
        <f>R21</f>
        <v>ERISMAR</v>
      </c>
      <c r="AB9" s="37" t="str">
        <f>S9</f>
        <v>CORUJEIRA</v>
      </c>
      <c r="AC9" s="8"/>
      <c r="AD9" s="8"/>
      <c r="AE9" s="8"/>
      <c r="AF9" s="8"/>
      <c r="AG9" s="8"/>
      <c r="AH9" s="8"/>
      <c r="AI9" s="8"/>
      <c r="AJ9" s="36" t="str">
        <f>AA21</f>
        <v>MURA</v>
      </c>
      <c r="AK9" s="37" t="str">
        <f>AB9</f>
        <v>CORUJEIRA</v>
      </c>
      <c r="AL9" s="8"/>
      <c r="AM9" s="8"/>
      <c r="AN9" s="8"/>
      <c r="AO9" s="8"/>
      <c r="AP9" s="8"/>
      <c r="AQ9" s="8"/>
      <c r="AR9" s="8"/>
      <c r="AS9" s="36" t="str">
        <f>AJ21</f>
        <v>BARBA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6</v>
      </c>
      <c r="AY9" s="42">
        <f>IF(OR(D8="",F8=""),"",F8)</f>
        <v>8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8</v>
      </c>
      <c r="BD9" s="42">
        <f>AX9</f>
        <v>6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6</v>
      </c>
      <c r="BJ9" s="42">
        <f>IF(OR(M8="",O8=""),"",O8)</f>
        <v>1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1</v>
      </c>
      <c r="BO9" s="42">
        <f>BI9</f>
        <v>6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7</v>
      </c>
      <c r="BU9" s="42">
        <f>IF(OR(V8="",X8=""),"",X8)</f>
        <v>2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2</v>
      </c>
      <c r="BZ9" s="42">
        <f>BT9</f>
        <v>7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4</v>
      </c>
      <c r="CF9" s="42">
        <f>IF(OR(AE8="",AG8=""),"",AG8)</f>
        <v>1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1</v>
      </c>
      <c r="CK9" s="42">
        <f>CE9</f>
        <v>4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3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3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5</v>
      </c>
      <c r="N11" s="32" t="s">
        <v>0</v>
      </c>
      <c r="O11" s="35">
        <v>5</v>
      </c>
      <c r="P11" s="11"/>
      <c r="Q11" s="11"/>
      <c r="R11" s="39"/>
      <c r="S11" s="38"/>
      <c r="T11" s="11"/>
      <c r="U11" s="11"/>
      <c r="V11" s="35">
        <v>4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6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KLEBER</v>
      </c>
      <c r="B12" s="8"/>
      <c r="C12" s="8"/>
      <c r="D12" s="8"/>
      <c r="E12" s="8"/>
      <c r="F12" s="8"/>
      <c r="G12" s="8"/>
      <c r="H12" s="8"/>
      <c r="I12" s="36" t="str">
        <f>VLOOKUP(C10,$M$23:$T$42,2,0)</f>
        <v>SAMMARTINO</v>
      </c>
      <c r="J12" s="37" t="str">
        <f>VLOOKUP(J10,$A$23:$H$42,2,0)</f>
        <v>KLEBER</v>
      </c>
      <c r="K12" s="8"/>
      <c r="L12" s="8"/>
      <c r="M12" s="8"/>
      <c r="N12" s="8"/>
      <c r="O12" s="8"/>
      <c r="P12" s="8"/>
      <c r="Q12" s="8"/>
      <c r="R12" s="36" t="str">
        <f>I9</f>
        <v>BRYANT</v>
      </c>
      <c r="S12" s="37" t="str">
        <f>J12</f>
        <v>KLEBER</v>
      </c>
      <c r="T12" s="8"/>
      <c r="U12" s="8"/>
      <c r="V12" s="8"/>
      <c r="W12" s="8"/>
      <c r="X12" s="8"/>
      <c r="Y12" s="8"/>
      <c r="Z12" s="8"/>
      <c r="AA12" s="36" t="str">
        <f>R9</f>
        <v>OLIMPIO</v>
      </c>
      <c r="AB12" s="37" t="str">
        <f>S12</f>
        <v>KLEBER</v>
      </c>
      <c r="AC12" s="8"/>
      <c r="AD12" s="8"/>
      <c r="AE12" s="8"/>
      <c r="AF12" s="8"/>
      <c r="AG12" s="8"/>
      <c r="AH12" s="8"/>
      <c r="AI12" s="8"/>
      <c r="AJ12" s="36" t="str">
        <f>AA9</f>
        <v>ERISMAR</v>
      </c>
      <c r="AK12" s="37" t="str">
        <f>AB12</f>
        <v>KLEBER</v>
      </c>
      <c r="AL12" s="8"/>
      <c r="AM12" s="8"/>
      <c r="AN12" s="8"/>
      <c r="AO12" s="8"/>
      <c r="AP12" s="8"/>
      <c r="AQ12" s="8"/>
      <c r="AR12" s="8"/>
      <c r="AS12" s="36" t="s">
        <v>109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3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3</v>
      </c>
      <c r="BD12" s="42">
        <f>AX12</f>
        <v>4</v>
      </c>
      <c r="BF12" s="42">
        <f>IF(OR(M11="",O11=""),"",IF(M11&gt;O11,1,0))</f>
        <v>0</v>
      </c>
      <c r="BG12" s="42">
        <f>IF(OR(M11="",O11=""),"",IF(M11=O11,1,0))</f>
        <v>1</v>
      </c>
      <c r="BH12" s="42">
        <f>IF(OR(M11="",O11=""),"",IF(M11&lt;O11,1,0))</f>
        <v>0</v>
      </c>
      <c r="BI12" s="42">
        <f>IF(OR(M11="",O11=""),"",M11)</f>
        <v>5</v>
      </c>
      <c r="BJ12" s="42">
        <f>IF(OR(M11="",O11=""),"",O11)</f>
        <v>5</v>
      </c>
      <c r="BK12" s="42">
        <f>BH12</f>
        <v>0</v>
      </c>
      <c r="BL12" s="42">
        <f>BG12</f>
        <v>1</v>
      </c>
      <c r="BM12" s="42">
        <f>BF12</f>
        <v>0</v>
      </c>
      <c r="BN12" s="42">
        <f>BJ12</f>
        <v>5</v>
      </c>
      <c r="BO12" s="42">
        <f>BI12</f>
        <v>5</v>
      </c>
      <c r="BQ12" s="42">
        <f>IF(OR(V11="",X11=""),"",IF(V11&gt;X11,1,0))</f>
        <v>0</v>
      </c>
      <c r="BR12" s="42">
        <f>IF(OR(V11="",X11=""),"",IF(V11=X11,1,0))</f>
        <v>1</v>
      </c>
      <c r="BS12" s="42">
        <f>IF(OR(V11="",X11=""),"",IF(V11&lt;X11,1,0))</f>
        <v>0</v>
      </c>
      <c r="BT12" s="42">
        <f>IF(OR(V11="",X11=""),"",V11)</f>
        <v>4</v>
      </c>
      <c r="BU12" s="42">
        <f>IF(OR(V11="",X11=""),"",X11)</f>
        <v>4</v>
      </c>
      <c r="BV12" s="42">
        <f>BS12</f>
        <v>0</v>
      </c>
      <c r="BW12" s="42">
        <f>BR12</f>
        <v>1</v>
      </c>
      <c r="BX12" s="42">
        <f>BQ12</f>
        <v>0</v>
      </c>
      <c r="BY12" s="42">
        <f>BU12</f>
        <v>4</v>
      </c>
      <c r="BZ12" s="42">
        <f>BT12</f>
        <v>4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3</v>
      </c>
      <c r="CF12" s="42">
        <f>IF(OR(AE11="",AG11=""),"",AG11)</f>
        <v>4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4</v>
      </c>
      <c r="CK12" s="42">
        <f>CE12</f>
        <v>3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6</v>
      </c>
      <c r="CQ12" s="42">
        <f>IF(OR(AN11="",AP11=""),"",AP11)</f>
        <v>4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4</v>
      </c>
      <c r="CV12" s="42">
        <f>CP12</f>
        <v>6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1</v>
      </c>
      <c r="E14" s="32" t="s">
        <v>0</v>
      </c>
      <c r="F14" s="35">
        <v>4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2</v>
      </c>
      <c r="W14" s="32" t="s">
        <v>0</v>
      </c>
      <c r="X14" s="35">
        <v>2</v>
      </c>
      <c r="Y14" s="11"/>
      <c r="Z14" s="11"/>
      <c r="AA14" s="39"/>
      <c r="AB14" s="38"/>
      <c r="AC14" s="11"/>
      <c r="AD14" s="11"/>
      <c r="AE14" s="35">
        <v>4</v>
      </c>
      <c r="AF14" s="32" t="s">
        <v>0</v>
      </c>
      <c r="AG14" s="35">
        <v>4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2</v>
      </c>
      <c r="AQ14" s="11"/>
      <c r="AR14" s="11"/>
      <c r="AS14" s="39"/>
    </row>
    <row r="15" spans="1:100" ht="16.5" customHeight="1" x14ac:dyDescent="0.2">
      <c r="A15" s="37" t="str">
        <f>VLOOKUP(A13,$A$23:$H$42,2,0)</f>
        <v>ANOEL</v>
      </c>
      <c r="B15" s="8"/>
      <c r="C15" s="8"/>
      <c r="D15" s="8"/>
      <c r="E15" s="8"/>
      <c r="F15" s="8"/>
      <c r="G15" s="8"/>
      <c r="H15" s="8"/>
      <c r="I15" s="36" t="str">
        <f>VLOOKUP(C13,$M$23:$T$42,2,0)</f>
        <v>MURA</v>
      </c>
      <c r="J15" s="37" t="str">
        <f>VLOOKUP(J13,$A$23:$H$42,2,0)</f>
        <v>ANOEL</v>
      </c>
      <c r="K15" s="8"/>
      <c r="L15" s="8"/>
      <c r="M15" s="8"/>
      <c r="N15" s="8"/>
      <c r="O15" s="8"/>
      <c r="P15" s="8"/>
      <c r="Q15" s="8"/>
      <c r="R15" s="36" t="str">
        <f>I12</f>
        <v>SAMMARTINO</v>
      </c>
      <c r="S15" s="37" t="str">
        <f>J15</f>
        <v>ANOEL</v>
      </c>
      <c r="T15" s="8"/>
      <c r="U15" s="8"/>
      <c r="V15" s="8"/>
      <c r="W15" s="8"/>
      <c r="X15" s="8"/>
      <c r="Y15" s="8"/>
      <c r="Z15" s="8"/>
      <c r="AA15" s="36" t="str">
        <f>R12</f>
        <v>BRYANT</v>
      </c>
      <c r="AB15" s="37" t="str">
        <f>S15</f>
        <v>ANOEL</v>
      </c>
      <c r="AC15" s="8"/>
      <c r="AD15" s="8"/>
      <c r="AE15" s="8"/>
      <c r="AF15" s="8"/>
      <c r="AG15" s="8"/>
      <c r="AH15" s="8"/>
      <c r="AI15" s="8"/>
      <c r="AJ15" s="36" t="s">
        <v>107</v>
      </c>
      <c r="AK15" s="37" t="str">
        <f>AB15</f>
        <v>ANOEL</v>
      </c>
      <c r="AL15" s="8"/>
      <c r="AM15" s="8"/>
      <c r="AN15" s="8"/>
      <c r="AO15" s="8"/>
      <c r="AP15" s="8"/>
      <c r="AQ15" s="8"/>
      <c r="AR15" s="8"/>
      <c r="AS15" s="36" t="str">
        <f>AJ12</f>
        <v>ERISMAR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1</v>
      </c>
      <c r="AY15" s="42">
        <f>IF(OR(D14="",F14=""),"",F14)</f>
        <v>4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4</v>
      </c>
      <c r="BD15" s="42">
        <f>AX15</f>
        <v>1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4</v>
      </c>
      <c r="BJ15" s="42">
        <f>IF(OR(M14="",O14=""),"",O14)</f>
        <v>3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3</v>
      </c>
      <c r="BO15" s="42">
        <f>BI15</f>
        <v>4</v>
      </c>
      <c r="BQ15" s="42">
        <f>IF(OR(V14="",X14=""),"",IF(V14&gt;X14,1,0))</f>
        <v>0</v>
      </c>
      <c r="BR15" s="42">
        <f>IF(OR(V14="",X14=""),"",IF(V14=X14,1,0))</f>
        <v>1</v>
      </c>
      <c r="BS15" s="42">
        <f>IF(OR(V14="",X14=""),"",IF(V14&lt;X14,1,0))</f>
        <v>0</v>
      </c>
      <c r="BT15" s="42">
        <f>IF(OR(V14="",X14=""),"",V14)</f>
        <v>2</v>
      </c>
      <c r="BU15" s="42">
        <f>IF(OR(V14="",X14=""),"",X14)</f>
        <v>2</v>
      </c>
      <c r="BV15" s="42">
        <f>BS15</f>
        <v>0</v>
      </c>
      <c r="BW15" s="42">
        <f>BR15</f>
        <v>1</v>
      </c>
      <c r="BX15" s="42">
        <f>BQ15</f>
        <v>0</v>
      </c>
      <c r="BY15" s="42">
        <f>BU15</f>
        <v>2</v>
      </c>
      <c r="BZ15" s="42">
        <f>BT15</f>
        <v>2</v>
      </c>
      <c r="CB15" s="42">
        <f>IF(OR(AE14="",AG14=""),"",IF(AE14&gt;AG14,1,0))</f>
        <v>0</v>
      </c>
      <c r="CC15" s="42">
        <f>IF(OR(AE14="",AG14=""),"",IF(AE14=AG14,1,0))</f>
        <v>1</v>
      </c>
      <c r="CD15" s="42">
        <f>IF(OR(AE14="",AG14=""),"",IF(AE14&lt;AG14,1,0))</f>
        <v>0</v>
      </c>
      <c r="CE15" s="42">
        <f>IF(OR(AE14="",AG14=""),"",AE14)</f>
        <v>4</v>
      </c>
      <c r="CF15" s="42">
        <f>IF(OR(AE14="",AG14=""),"",AG14)</f>
        <v>4</v>
      </c>
      <c r="CG15" s="42">
        <f>CD15</f>
        <v>0</v>
      </c>
      <c r="CH15" s="42">
        <f>CC15</f>
        <v>1</v>
      </c>
      <c r="CI15" s="42">
        <f>CB15</f>
        <v>0</v>
      </c>
      <c r="CJ15" s="42">
        <f>CF15</f>
        <v>4</v>
      </c>
      <c r="CK15" s="42">
        <f>CE15</f>
        <v>4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2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2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5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3</v>
      </c>
      <c r="P17" s="11"/>
      <c r="Q17" s="11"/>
      <c r="R17" s="39"/>
      <c r="S17" s="38"/>
      <c r="T17" s="11"/>
      <c r="U17" s="11"/>
      <c r="V17" s="35">
        <v>5</v>
      </c>
      <c r="W17" s="32" t="s">
        <v>0</v>
      </c>
      <c r="X17" s="35">
        <v>4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2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CELSO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ERISMAR</v>
      </c>
      <c r="J18" s="37" t="str">
        <f>VLOOKUP(J16,$A$23:$H$42,2,0)</f>
        <v>CELSO</v>
      </c>
      <c r="K18" s="8"/>
      <c r="L18" s="8"/>
      <c r="M18" s="8"/>
      <c r="N18" s="8"/>
      <c r="O18" s="8"/>
      <c r="P18" s="8"/>
      <c r="Q18" s="8"/>
      <c r="R18" s="36" t="str">
        <f>I15</f>
        <v>MURA</v>
      </c>
      <c r="S18" s="37" t="str">
        <f>J18</f>
        <v>CELSO</v>
      </c>
      <c r="T18" s="8"/>
      <c r="U18" s="8"/>
      <c r="V18" s="8"/>
      <c r="W18" s="8"/>
      <c r="X18" s="8"/>
      <c r="Y18" s="8"/>
      <c r="Z18" s="8"/>
      <c r="AA18" s="36" t="str">
        <f>R15</f>
        <v>SAMMARTINO</v>
      </c>
      <c r="AB18" s="37" t="str">
        <f>S18</f>
        <v>CELSO</v>
      </c>
      <c r="AC18" s="8"/>
      <c r="AD18" s="8"/>
      <c r="AE18" s="8"/>
      <c r="AF18" s="8"/>
      <c r="AG18" s="8"/>
      <c r="AH18" s="8"/>
      <c r="AI18" s="8"/>
      <c r="AJ18" s="36" t="str">
        <f>AA15</f>
        <v>BRYANT</v>
      </c>
      <c r="AK18" s="37" t="str">
        <f>AB18</f>
        <v>CELSO</v>
      </c>
      <c r="AL18" s="8"/>
      <c r="AM18" s="8"/>
      <c r="AN18" s="8"/>
      <c r="AO18" s="8"/>
      <c r="AP18" s="8"/>
      <c r="AQ18" s="8"/>
      <c r="AR18" s="8"/>
      <c r="AS18" s="36" t="str">
        <f>AJ15</f>
        <v>MARCO BIANCHI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3</v>
      </c>
      <c r="AY18" s="42">
        <f>IF(OR(D17="",F17=""),"",F17)</f>
        <v>5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5</v>
      </c>
      <c r="BD18" s="42">
        <f>AX18</f>
        <v>3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5</v>
      </c>
      <c r="BJ18" s="42">
        <f>IF(OR(M17="",O17=""),"",O17)</f>
        <v>3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3</v>
      </c>
      <c r="BO18" s="42">
        <f>BI18</f>
        <v>5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5</v>
      </c>
      <c r="BU18" s="42">
        <f>IF(OR(V17="",X17=""),"",X17)</f>
        <v>4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4</v>
      </c>
      <c r="BZ18" s="42">
        <f>BT18</f>
        <v>5</v>
      </c>
      <c r="CB18" s="42">
        <f>IF(OR(AE17="",AG17=""),"",IF(AE17&gt;AG17,1,0))</f>
        <v>0</v>
      </c>
      <c r="CC18" s="42">
        <f>IF(OR(AE17="",AG17=""),"",IF(AE17=AG17,1,0))</f>
        <v>1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4</v>
      </c>
      <c r="CG18" s="42">
        <f>CD18</f>
        <v>0</v>
      </c>
      <c r="CH18" s="42">
        <f>CC18</f>
        <v>1</v>
      </c>
      <c r="CI18" s="42">
        <f>CB18</f>
        <v>0</v>
      </c>
      <c r="CJ18" s="42">
        <f>CF18</f>
        <v>4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2</v>
      </c>
      <c r="CQ18" s="42">
        <f>IF(OR(AN17="",AP17=""),"",AP17)</f>
        <v>4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4</v>
      </c>
      <c r="CV18" s="42">
        <f>CP18</f>
        <v>2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5</v>
      </c>
      <c r="E20" s="32" t="s">
        <v>0</v>
      </c>
      <c r="F20" s="35">
        <v>4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2</v>
      </c>
      <c r="W20" s="32" t="s">
        <v>0</v>
      </c>
      <c r="X20" s="35">
        <v>2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3</v>
      </c>
      <c r="AH20" s="11"/>
      <c r="AI20" s="11"/>
      <c r="AJ20" s="39"/>
      <c r="AK20" s="38"/>
      <c r="AL20" s="11"/>
      <c r="AM20" s="11"/>
      <c r="AN20" s="35">
        <v>4</v>
      </c>
      <c r="AO20" s="32" t="s">
        <v>0</v>
      </c>
      <c r="AP20" s="35">
        <v>4</v>
      </c>
      <c r="AQ20" s="11"/>
      <c r="AR20" s="11"/>
      <c r="AS20" s="39"/>
    </row>
    <row r="21" spans="1:100" ht="16.5" customHeight="1" x14ac:dyDescent="0.2">
      <c r="A21" s="37" t="str">
        <f>VLOOKUP(A19,$A$23:$H$42,2,0)</f>
        <v>TERUEL</v>
      </c>
      <c r="B21" s="8"/>
      <c r="C21" s="8"/>
      <c r="D21" s="8"/>
      <c r="E21" s="8"/>
      <c r="F21" s="8"/>
      <c r="G21" s="8"/>
      <c r="H21" s="8"/>
      <c r="I21" s="36" t="str">
        <f>VLOOKUP(C19,$M$23:$T$42,2,0)</f>
        <v>OLIMPIO</v>
      </c>
      <c r="J21" s="37" t="str">
        <f>VLOOKUP(J19,$A$23:$H$42,2,0)</f>
        <v>TERUEL</v>
      </c>
      <c r="K21" s="8"/>
      <c r="L21" s="8"/>
      <c r="M21" s="8"/>
      <c r="N21" s="8"/>
      <c r="O21" s="8"/>
      <c r="P21" s="8"/>
      <c r="Q21" s="8"/>
      <c r="R21" s="36" t="str">
        <f>I18</f>
        <v>ERISMAR</v>
      </c>
      <c r="S21" s="37" t="str">
        <f>J21</f>
        <v>TERUEL</v>
      </c>
      <c r="T21" s="8"/>
      <c r="U21" s="8"/>
      <c r="V21" s="8"/>
      <c r="W21" s="8"/>
      <c r="X21" s="8"/>
      <c r="Y21" s="8"/>
      <c r="Z21" s="8"/>
      <c r="AA21" s="36" t="str">
        <f>R18</f>
        <v>MURA</v>
      </c>
      <c r="AB21" s="37" t="str">
        <f>S21</f>
        <v>TERUEL</v>
      </c>
      <c r="AC21" s="8"/>
      <c r="AD21" s="8"/>
      <c r="AE21" s="8"/>
      <c r="AF21" s="8"/>
      <c r="AG21" s="8"/>
      <c r="AH21" s="8"/>
      <c r="AI21" s="8"/>
      <c r="AJ21" s="36" t="s">
        <v>108</v>
      </c>
      <c r="AK21" s="37" t="str">
        <f>AB21</f>
        <v>TERUEL</v>
      </c>
      <c r="AL21" s="8"/>
      <c r="AM21" s="8"/>
      <c r="AN21" s="8"/>
      <c r="AO21" s="8"/>
      <c r="AP21" s="8"/>
      <c r="AQ21" s="8"/>
      <c r="AR21" s="8"/>
      <c r="AS21" s="36" t="str">
        <f>AJ18</f>
        <v>BRYANT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5</v>
      </c>
      <c r="AY21" s="42">
        <f>IF(OR(D20="",F20=""),"",F20)</f>
        <v>4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4</v>
      </c>
      <c r="BD21" s="42">
        <f>AX21</f>
        <v>5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3</v>
      </c>
      <c r="BJ21" s="42">
        <f>IF(OR(M20="",O20=""),"",O20)</f>
        <v>4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4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2</v>
      </c>
      <c r="BU21" s="42">
        <f>IF(OR(V20="",X20=""),"",X20)</f>
        <v>2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2</v>
      </c>
      <c r="BZ21" s="42">
        <f>BT21</f>
        <v>2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3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3</v>
      </c>
      <c r="CK21" s="42">
        <f>CE21</f>
        <v>4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4</v>
      </c>
      <c r="CQ21" s="42">
        <f>IF(OR(AN20="",AP20=""),"",AP20)</f>
        <v>4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4</v>
      </c>
      <c r="CV21" s="42">
        <f>CP21</f>
        <v>4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ht="21" customHeight="1" x14ac:dyDescent="0.2">
      <c r="A23" s="24">
        <v>1</v>
      </c>
      <c r="B23" s="159" t="s">
        <v>95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909</v>
      </c>
      <c r="L23" s="163"/>
      <c r="M23" s="24">
        <v>1</v>
      </c>
      <c r="N23" s="159" t="s">
        <v>102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2017</v>
      </c>
      <c r="X23" s="163"/>
      <c r="Y23" s="27"/>
      <c r="Z23" s="27"/>
      <c r="AA23" s="27"/>
      <c r="AB23" s="27"/>
      <c r="AC23" s="27"/>
      <c r="AD23" s="27"/>
      <c r="AE23" s="33" t="s">
        <v>19</v>
      </c>
      <c r="AF23" s="25"/>
      <c r="AG23" s="184">
        <v>44779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27"/>
    </row>
    <row r="24" spans="1:100" ht="21" customHeight="1" x14ac:dyDescent="0.2">
      <c r="A24" s="24">
        <v>2</v>
      </c>
      <c r="B24" s="159" t="s">
        <v>96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666</v>
      </c>
      <c r="L24" s="163"/>
      <c r="M24" s="24">
        <v>2</v>
      </c>
      <c r="N24" s="159" t="s">
        <v>103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54</v>
      </c>
      <c r="X24" s="163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</row>
    <row r="25" spans="1:100" ht="21" customHeight="1" x14ac:dyDescent="0.2">
      <c r="A25" s="24">
        <v>3</v>
      </c>
      <c r="B25" s="159" t="s">
        <v>97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1775</v>
      </c>
      <c r="L25" s="163"/>
      <c r="M25" s="24">
        <v>3</v>
      </c>
      <c r="N25" s="159" t="s">
        <v>104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5</v>
      </c>
      <c r="X25" s="163"/>
      <c r="Y25" s="27"/>
      <c r="Z25" s="27"/>
      <c r="AA25" s="34" t="s">
        <v>21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</row>
    <row r="26" spans="1:100" ht="21" customHeight="1" x14ac:dyDescent="0.2">
      <c r="A26" s="24">
        <v>4</v>
      </c>
      <c r="B26" s="159" t="s">
        <v>98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159</v>
      </c>
      <c r="L26" s="163"/>
      <c r="M26" s="24">
        <v>4</v>
      </c>
      <c r="N26" s="159" t="s">
        <v>105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150</v>
      </c>
      <c r="X26" s="163"/>
      <c r="Y26" s="27"/>
      <c r="Z26" s="27"/>
      <c r="AA26" s="171" t="s">
        <v>93</v>
      </c>
      <c r="AB26" s="172"/>
      <c r="AC26" s="172"/>
      <c r="AD26" s="172"/>
      <c r="AE26" s="172"/>
      <c r="AF26" s="172"/>
      <c r="AG26" s="173"/>
      <c r="AH26" s="165">
        <f>AQ4</f>
        <v>30</v>
      </c>
      <c r="AI26" s="166"/>
      <c r="AJ26" s="177" t="s">
        <v>3</v>
      </c>
      <c r="AK26" s="169">
        <f>AS4</f>
        <v>20</v>
      </c>
      <c r="AL26" s="165"/>
      <c r="AM26" s="171" t="s">
        <v>94</v>
      </c>
      <c r="AN26" s="172"/>
      <c r="AO26" s="172"/>
      <c r="AP26" s="172"/>
      <c r="AQ26" s="172"/>
      <c r="AR26" s="172"/>
      <c r="AS26" s="173"/>
      <c r="AT26" s="27"/>
    </row>
    <row r="27" spans="1:100" ht="21" customHeight="1" x14ac:dyDescent="0.2">
      <c r="A27" s="24">
        <v>5</v>
      </c>
      <c r="B27" s="159" t="s">
        <v>99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846</v>
      </c>
      <c r="L27" s="163"/>
      <c r="M27" s="24">
        <v>5</v>
      </c>
      <c r="N27" s="159" t="s">
        <v>106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92</v>
      </c>
      <c r="X27" s="163"/>
      <c r="Y27" s="31"/>
      <c r="Z27" s="31"/>
      <c r="AA27" s="174"/>
      <c r="AB27" s="175"/>
      <c r="AC27" s="175"/>
      <c r="AD27" s="175"/>
      <c r="AE27" s="175"/>
      <c r="AF27" s="175"/>
      <c r="AG27" s="176"/>
      <c r="AH27" s="167"/>
      <c r="AI27" s="168"/>
      <c r="AJ27" s="177"/>
      <c r="AK27" s="170"/>
      <c r="AL27" s="167"/>
      <c r="AM27" s="174"/>
      <c r="AN27" s="175"/>
      <c r="AO27" s="175"/>
      <c r="AP27" s="175"/>
      <c r="AQ27" s="175"/>
      <c r="AR27" s="175"/>
      <c r="AS27" s="176"/>
      <c r="AT27" s="27"/>
    </row>
    <row r="28" spans="1:100" ht="21" customHeight="1" x14ac:dyDescent="0.2">
      <c r="A28" s="24" t="s">
        <v>9</v>
      </c>
      <c r="B28" s="159" t="s">
        <v>100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1060</v>
      </c>
      <c r="L28" s="163"/>
      <c r="M28" s="24" t="s">
        <v>9</v>
      </c>
      <c r="N28" s="159" t="s">
        <v>107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2383</v>
      </c>
      <c r="X28" s="163"/>
      <c r="Y28" s="31"/>
      <c r="Z28" s="31"/>
      <c r="AA28" s="31"/>
      <c r="AB28" s="31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</row>
    <row r="29" spans="1:100" ht="21" customHeight="1" x14ac:dyDescent="0.2">
      <c r="A29" s="24" t="s">
        <v>10</v>
      </c>
      <c r="B29" s="159" t="s">
        <v>101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2083</v>
      </c>
      <c r="L29" s="163"/>
      <c r="M29" s="24" t="s">
        <v>10</v>
      </c>
      <c r="N29" s="159" t="s">
        <v>108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2">
        <v>1368</v>
      </c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H29" s="27"/>
      <c r="AI29" s="27"/>
      <c r="AJ29" s="27"/>
      <c r="AK29" s="27"/>
      <c r="AL29" s="27"/>
      <c r="AM29" s="110"/>
      <c r="AN29" s="110"/>
      <c r="AO29" s="110"/>
      <c r="AP29" s="110"/>
      <c r="AQ29" s="110"/>
      <c r="AR29" s="110"/>
      <c r="AS29" s="110"/>
      <c r="AT29" s="27"/>
    </row>
    <row r="30" spans="1:100" ht="21" customHeight="1" x14ac:dyDescent="0.2">
      <c r="A30" s="24" t="s">
        <v>11</v>
      </c>
      <c r="B30" s="159" t="s">
        <v>112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1324</v>
      </c>
      <c r="L30" s="163"/>
      <c r="M30" s="24" t="s">
        <v>11</v>
      </c>
      <c r="N30" s="159" t="s">
        <v>109</v>
      </c>
      <c r="O30" s="160"/>
      <c r="P30" s="160"/>
      <c r="Q30" s="160"/>
      <c r="R30" s="160"/>
      <c r="S30" s="160"/>
      <c r="T30" s="160"/>
      <c r="U30" s="28" t="s">
        <v>22</v>
      </c>
      <c r="V30" s="26"/>
      <c r="W30" s="162">
        <v>1026</v>
      </c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H30" s="27"/>
      <c r="AI30" s="27"/>
      <c r="AJ30" s="27"/>
      <c r="AK30" s="27"/>
      <c r="AL30" s="27"/>
      <c r="AM30" s="30" t="s">
        <v>18</v>
      </c>
      <c r="AN30" s="29"/>
      <c r="AO30" s="29"/>
      <c r="AP30" s="29"/>
      <c r="AQ30" s="29"/>
      <c r="AR30" s="29"/>
      <c r="AS30" s="29"/>
      <c r="AT30" s="27"/>
    </row>
    <row r="31" spans="1:100" ht="21" customHeight="1" x14ac:dyDescent="0.2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 t="s">
        <v>110</v>
      </c>
      <c r="O31" s="160"/>
      <c r="P31" s="160"/>
      <c r="Q31" s="160"/>
      <c r="R31" s="160"/>
      <c r="S31" s="160"/>
      <c r="T31" s="160"/>
      <c r="U31" s="28" t="s">
        <v>22</v>
      </c>
      <c r="V31" s="26"/>
      <c r="W31" s="162">
        <v>1237</v>
      </c>
      <c r="X31" s="163"/>
      <c r="Y31" s="31"/>
      <c r="Z31" s="31"/>
      <c r="AA31" s="31"/>
      <c r="AB31" s="31"/>
      <c r="AC31" s="27"/>
      <c r="AD31" s="27"/>
      <c r="AE31" s="27"/>
      <c r="AF31" s="27"/>
      <c r="AG31" s="110"/>
      <c r="AH31" s="110"/>
      <c r="AI31" s="110"/>
      <c r="AJ31" s="110"/>
      <c r="AK31" s="110"/>
      <c r="AL31" s="110"/>
      <c r="AM31" s="110"/>
      <c r="AN31" s="110"/>
      <c r="AO31" s="27"/>
      <c r="AP31" s="27"/>
      <c r="AQ31" s="27"/>
      <c r="AR31" s="27"/>
      <c r="AS31" s="27"/>
      <c r="AT31" s="27"/>
    </row>
    <row r="32" spans="1:100" ht="21" customHeight="1" x14ac:dyDescent="0.2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 t="s">
        <v>111</v>
      </c>
      <c r="O32" s="160"/>
      <c r="P32" s="160"/>
      <c r="Q32" s="160"/>
      <c r="R32" s="160"/>
      <c r="S32" s="160"/>
      <c r="T32" s="160"/>
      <c r="U32" s="28" t="s">
        <v>22</v>
      </c>
      <c r="V32" s="26"/>
      <c r="W32" s="162">
        <v>2443</v>
      </c>
      <c r="X32" s="163"/>
      <c r="Y32" s="31"/>
      <c r="Z32" s="31"/>
      <c r="AA32" s="31"/>
      <c r="AB32" s="31"/>
      <c r="AC32" s="27"/>
      <c r="AD32" s="27"/>
      <c r="AE32" s="27"/>
      <c r="AF32" s="27"/>
      <c r="AG32" s="30" t="s">
        <v>16</v>
      </c>
      <c r="AH32" s="29"/>
      <c r="AI32" s="29"/>
      <c r="AJ32" s="29"/>
      <c r="AK32" s="29"/>
      <c r="AL32" s="29"/>
      <c r="AM32" s="29"/>
      <c r="AN32" s="29"/>
      <c r="AO32" s="27"/>
      <c r="AP32" s="27"/>
      <c r="AQ32" s="27"/>
      <c r="AR32" s="27"/>
      <c r="AS32" s="27"/>
      <c r="AT32" s="27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H4:H5"/>
    <mergeCell ref="I4:I5"/>
    <mergeCell ref="A5:A6"/>
    <mergeCell ref="C5:C6"/>
    <mergeCell ref="B5:B6"/>
    <mergeCell ref="G4:G5"/>
    <mergeCell ref="J5:J6"/>
    <mergeCell ref="K5:K6"/>
    <mergeCell ref="L5:L6"/>
    <mergeCell ref="W29:X29"/>
    <mergeCell ref="Y4:Y5"/>
    <mergeCell ref="Z4:Z5"/>
    <mergeCell ref="P4:P5"/>
    <mergeCell ref="Q4:Q5"/>
    <mergeCell ref="U5:U6"/>
    <mergeCell ref="R4:R5"/>
    <mergeCell ref="AA4:AA5"/>
    <mergeCell ref="S5:S6"/>
    <mergeCell ref="T5:T6"/>
    <mergeCell ref="AJ26:AJ27"/>
    <mergeCell ref="W28:X28"/>
    <mergeCell ref="W23:X23"/>
    <mergeCell ref="W24:X24"/>
    <mergeCell ref="W25:X25"/>
    <mergeCell ref="AQ4:AQ5"/>
    <mergeCell ref="AR4:AR5"/>
    <mergeCell ref="AL5:AL6"/>
    <mergeCell ref="AM5:AM6"/>
    <mergeCell ref="AG23:AS23"/>
    <mergeCell ref="AC5:AC6"/>
    <mergeCell ref="AD5:AD6"/>
    <mergeCell ref="AS4:AS5"/>
    <mergeCell ref="AK5:AK6"/>
    <mergeCell ref="AH4:AH5"/>
    <mergeCell ref="AI4:AI5"/>
    <mergeCell ref="AJ4:AJ5"/>
    <mergeCell ref="AB5:AB6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W26:X26"/>
    <mergeCell ref="AK26:AL27"/>
    <mergeCell ref="K26:L26"/>
    <mergeCell ref="K27:L27"/>
    <mergeCell ref="N28:T28"/>
    <mergeCell ref="K29:L29"/>
    <mergeCell ref="K30:L30"/>
    <mergeCell ref="AM26:AS27"/>
    <mergeCell ref="AA26:AG27"/>
    <mergeCell ref="W30:X30"/>
    <mergeCell ref="W31:X31"/>
    <mergeCell ref="N29:T29"/>
    <mergeCell ref="N30:T30"/>
    <mergeCell ref="N31:T31"/>
    <mergeCell ref="AQ1:AS1"/>
    <mergeCell ref="B23:H23"/>
    <mergeCell ref="N23:T23"/>
    <mergeCell ref="N24:T24"/>
    <mergeCell ref="N25:T25"/>
    <mergeCell ref="N26:T26"/>
    <mergeCell ref="B24:H24"/>
    <mergeCell ref="B25:H25"/>
    <mergeCell ref="B32:H32"/>
    <mergeCell ref="K32:L32"/>
    <mergeCell ref="N32:T32"/>
    <mergeCell ref="B31:H31"/>
    <mergeCell ref="B26:H26"/>
    <mergeCell ref="B27:H27"/>
    <mergeCell ref="B30:H30"/>
    <mergeCell ref="B28:H28"/>
    <mergeCell ref="B29:H29"/>
    <mergeCell ref="W32:X32"/>
    <mergeCell ref="B33:H33"/>
    <mergeCell ref="K33:L33"/>
    <mergeCell ref="N33:T33"/>
    <mergeCell ref="W33:X33"/>
    <mergeCell ref="B34:H34"/>
    <mergeCell ref="K34:L34"/>
    <mergeCell ref="N34:T34"/>
    <mergeCell ref="W34:X34"/>
    <mergeCell ref="B38:H38"/>
    <mergeCell ref="K38:L38"/>
    <mergeCell ref="N38:T38"/>
    <mergeCell ref="W38:X38"/>
    <mergeCell ref="B39:H39"/>
    <mergeCell ref="K39:L39"/>
    <mergeCell ref="N39:T39"/>
    <mergeCell ref="W39:X39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</mergeCells>
  <phoneticPr fontId="36" type="noConversion"/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abSelected="1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CORINTHIANS</v>
      </c>
      <c r="E3" s="68"/>
      <c r="F3" s="68"/>
      <c r="G3" s="69">
        <f>Súmula!AH26</f>
        <v>30</v>
      </c>
      <c r="H3" s="66" t="s">
        <v>3</v>
      </c>
      <c r="I3" s="70">
        <f>Súmula!AK26</f>
        <v>20</v>
      </c>
      <c r="J3" s="71"/>
      <c r="K3" s="71"/>
      <c r="L3" s="72" t="str">
        <f>Súmula!AM26</f>
        <v>MARIA ZÉLIA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44779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909</v>
      </c>
      <c r="C8" s="63" t="str">
        <f>IF(Súmula!B23="","",Súmula!B23)</f>
        <v>CORUJEIRA</v>
      </c>
      <c r="D8" s="52">
        <f>IF(C8="","",SUM(F8:H8))</f>
        <v>5</v>
      </c>
      <c r="E8" s="81">
        <f>IF(C8="","",(F8*2)+G8)</f>
        <v>7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26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15</v>
      </c>
      <c r="K8" s="52">
        <f>IF(C8="","",I8-J8)</f>
        <v>11</v>
      </c>
      <c r="L8" s="52"/>
      <c r="N8" s="52" t="str">
        <f>IF(N9="",IF(C8="","",PROPER(C8)&amp;" "&amp;E8&amp;"/"&amp;D8*2),IF(C8="","",PROPER(C8)&amp;" "&amp;E8&amp;"/"&amp;D8*2&amp;","))</f>
        <v>Corujeira 7/10,</v>
      </c>
    </row>
    <row r="9" spans="1:14" ht="18.95" customHeight="1" x14ac:dyDescent="0.2">
      <c r="A9" s="52">
        <f>Súmula!A24</f>
        <v>2</v>
      </c>
      <c r="B9" s="64">
        <f>IF(C9="","",Súmula!K24)</f>
        <v>666</v>
      </c>
      <c r="C9" s="63" t="str">
        <f>IF(Súmula!B24="","",Súmula!B24)</f>
        <v>KLEBER</v>
      </c>
      <c r="D9" s="52">
        <f t="shared" ref="D9:D16" si="0">IF(C9="","",SUM(F9:H9))</f>
        <v>5</v>
      </c>
      <c r="E9" s="81">
        <f t="shared" ref="E9:E27" si="1">IF(C9="","",(F9*2)+G9)</f>
        <v>6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22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20</v>
      </c>
      <c r="K9" s="52">
        <f t="shared" ref="K9:K16" si="2">IF(C9="","",I9-J9)</f>
        <v>2</v>
      </c>
      <c r="L9" s="52"/>
      <c r="N9" s="52" t="str">
        <f t="shared" ref="N9:N27" si="3">IF(N10="",IF(C9="","",PROPER(C9)&amp;" "&amp;E9&amp;"/"&amp;D9*2),IF(C9="","",PROPER(C9)&amp;" "&amp;E9&amp;"/"&amp;D9*2&amp;","))</f>
        <v>Kleber 6/10,</v>
      </c>
    </row>
    <row r="10" spans="1:14" ht="18.95" customHeight="1" x14ac:dyDescent="0.2">
      <c r="A10" s="52">
        <f>Súmula!A25</f>
        <v>3</v>
      </c>
      <c r="B10" s="64">
        <f>IF(C10="","",Súmula!K25)</f>
        <v>1775</v>
      </c>
      <c r="C10" s="63" t="str">
        <f>IF(Súmula!B25="","",Súmula!B25)</f>
        <v>ANOEL</v>
      </c>
      <c r="D10" s="52">
        <f t="shared" si="0"/>
        <v>5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15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15</v>
      </c>
      <c r="K10" s="52">
        <f t="shared" si="2"/>
        <v>0</v>
      </c>
      <c r="L10" s="52"/>
      <c r="N10" s="52" t="str">
        <f t="shared" si="3"/>
        <v>Anoel 6/10,</v>
      </c>
    </row>
    <row r="11" spans="1:14" ht="18.95" customHeight="1" x14ac:dyDescent="0.2">
      <c r="A11" s="52">
        <f>Súmula!A26</f>
        <v>4</v>
      </c>
      <c r="B11" s="64">
        <f>IF(C11="","",Súmula!K26)</f>
        <v>159</v>
      </c>
      <c r="C11" s="63" t="str">
        <f>IF(Súmula!B26="","",Súmula!B26)</f>
        <v>CELSO</v>
      </c>
      <c r="D11" s="52">
        <f t="shared" si="0"/>
        <v>5</v>
      </c>
      <c r="E11" s="81">
        <f t="shared" si="1"/>
        <v>5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20</v>
      </c>
      <c r="K11" s="52">
        <f t="shared" si="2"/>
        <v>-1</v>
      </c>
      <c r="L11" s="52"/>
      <c r="N11" s="52" t="str">
        <f t="shared" si="3"/>
        <v>Celso 5/10,</v>
      </c>
    </row>
    <row r="12" spans="1:14" ht="18.95" customHeight="1" x14ac:dyDescent="0.2">
      <c r="A12" s="52">
        <f>Súmula!A27</f>
        <v>5</v>
      </c>
      <c r="B12" s="64">
        <f>IF(C12="","",Súmula!K27)</f>
        <v>846</v>
      </c>
      <c r="C12" s="63" t="str">
        <f>IF(Súmula!B27="","",Súmula!B27)</f>
        <v>TERUEL</v>
      </c>
      <c r="D12" s="52">
        <f t="shared" si="0"/>
        <v>5</v>
      </c>
      <c r="E12" s="81">
        <f t="shared" si="1"/>
        <v>6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18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17</v>
      </c>
      <c r="K12" s="52">
        <f t="shared" si="2"/>
        <v>1</v>
      </c>
      <c r="L12" s="52"/>
      <c r="N12" s="52" t="str">
        <f t="shared" si="3"/>
        <v>Teruel 6/10,</v>
      </c>
    </row>
    <row r="13" spans="1:14" ht="18.95" customHeight="1" x14ac:dyDescent="0.2">
      <c r="A13" s="52" t="str">
        <f>Súmula!A28</f>
        <v>R1</v>
      </c>
      <c r="B13" s="64">
        <f>IF(C13="","",Súmula!K28)</f>
        <v>1060</v>
      </c>
      <c r="C13" s="63" t="str">
        <f>IF(Súmula!B28="","",Súmula!B28)</f>
        <v>ALENCAR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Alencar 0/0,</v>
      </c>
    </row>
    <row r="14" spans="1:14" ht="18.95" customHeight="1" x14ac:dyDescent="0.2">
      <c r="A14" s="52" t="str">
        <f>Súmula!A29</f>
        <v>R2</v>
      </c>
      <c r="B14" s="64">
        <f>IF(C14="","",Súmula!K29)</f>
        <v>2083</v>
      </c>
      <c r="C14" s="63" t="str">
        <f>IF(Súmula!B29="","",Súmula!B29)</f>
        <v>CEBOLA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Cebola 0/0,</v>
      </c>
    </row>
    <row r="15" spans="1:14" ht="18.95" customHeight="1" x14ac:dyDescent="0.2">
      <c r="A15" s="52" t="str">
        <f>Súmula!A30</f>
        <v>R3</v>
      </c>
      <c r="B15" s="64">
        <f>IF(C15="","",Súmula!K30)</f>
        <v>1324</v>
      </c>
      <c r="C15" s="63" t="str">
        <f>IF(Súmula!B30="","",Súmula!B30)</f>
        <v>MAURO FIGUEIREDO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Mauro Figueiredo 0/0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30</v>
      </c>
      <c r="F28" s="80">
        <f t="shared" si="6"/>
        <v>11</v>
      </c>
      <c r="G28" s="80">
        <f t="shared" si="6"/>
        <v>8</v>
      </c>
      <c r="H28" s="80">
        <f t="shared" si="6"/>
        <v>6</v>
      </c>
      <c r="I28" s="80">
        <f t="shared" si="6"/>
        <v>100</v>
      </c>
      <c r="J28" s="80">
        <f t="shared" si="6"/>
        <v>87</v>
      </c>
      <c r="K28" s="80">
        <f t="shared" si="6"/>
        <v>13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2017</v>
      </c>
      <c r="C31" s="63" t="str">
        <f>IF(Súmula!N23="","",Súmula!N23)</f>
        <v>OLIMPIO</v>
      </c>
      <c r="D31" s="52">
        <f>IF(C31="","",SUM(F31:H31))</f>
        <v>3</v>
      </c>
      <c r="E31" s="81">
        <f t="shared" ref="E31:E50" si="7">IF(C31="","",(F31*2)+G31)</f>
        <v>1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9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15</v>
      </c>
      <c r="K31" s="52">
        <f>IF(C31="","",I31-J31)</f>
        <v>-6</v>
      </c>
      <c r="L31" s="52"/>
      <c r="N31" s="52" t="str">
        <f t="shared" ref="N31:N50" si="8">IF(N32="",IF(C31="","",PROPER(C31)&amp;" "&amp;E31&amp;"/"&amp;D31*2),IF(C31="","",PROPER(C31)&amp;" "&amp;E31&amp;"/"&amp;D31*2&amp;","))</f>
        <v>Olimpio 1/6,</v>
      </c>
    </row>
    <row r="32" spans="1:14" ht="18.95" customHeight="1" x14ac:dyDescent="0.2">
      <c r="A32" s="52">
        <f>Súmula!M24</f>
        <v>2</v>
      </c>
      <c r="B32" s="64">
        <f>IF(C32="","",Súmula!W24)</f>
        <v>54</v>
      </c>
      <c r="C32" s="63" t="str">
        <f>IF(Súmula!N24="","",Súmula!N24)</f>
        <v>ERISMAR</v>
      </c>
      <c r="D32" s="52">
        <f t="shared" ref="D32:D38" si="9">IF(C32="","",SUM(F32:H32))</f>
        <v>5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17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20</v>
      </c>
      <c r="K32" s="52">
        <f t="shared" ref="K32:K38" si="10">IF(C32="","",I32-J32)</f>
        <v>-3</v>
      </c>
      <c r="L32" s="52"/>
      <c r="N32" s="52" t="str">
        <f t="shared" si="8"/>
        <v>Erismar 6/10,</v>
      </c>
    </row>
    <row r="33" spans="1:14" ht="18.95" customHeight="1" x14ac:dyDescent="0.2">
      <c r="A33" s="52">
        <f>Súmula!M25</f>
        <v>3</v>
      </c>
      <c r="B33" s="64">
        <f>IF(C33="","",Súmula!W25)</f>
        <v>5</v>
      </c>
      <c r="C33" s="63" t="str">
        <f>IF(Súmula!N25="","",Súmula!N25)</f>
        <v>MURA</v>
      </c>
      <c r="D33" s="52">
        <f t="shared" si="9"/>
        <v>4</v>
      </c>
      <c r="E33" s="81">
        <f t="shared" si="7"/>
        <v>3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10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12</v>
      </c>
      <c r="K33" s="52">
        <f t="shared" si="10"/>
        <v>-2</v>
      </c>
      <c r="L33" s="52"/>
      <c r="N33" s="52" t="str">
        <f t="shared" si="8"/>
        <v>Mura 3/8,</v>
      </c>
    </row>
    <row r="34" spans="1:14" ht="18.95" customHeight="1" x14ac:dyDescent="0.2">
      <c r="A34" s="52">
        <f>Súmula!M26</f>
        <v>4</v>
      </c>
      <c r="B34" s="64">
        <f>IF(C34="","",Súmula!W26)</f>
        <v>150</v>
      </c>
      <c r="C34" s="63" t="str">
        <f>IF(Súmula!N26="","",Súmula!N26)</f>
        <v>SAMMARTINO</v>
      </c>
      <c r="D34" s="52">
        <f t="shared" si="9"/>
        <v>3</v>
      </c>
      <c r="E34" s="81">
        <f t="shared" si="7"/>
        <v>0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10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13</v>
      </c>
      <c r="K34" s="52">
        <f t="shared" si="10"/>
        <v>-3</v>
      </c>
      <c r="L34" s="52"/>
      <c r="N34" s="52" t="str">
        <f t="shared" si="8"/>
        <v>Sammartino 0/6,</v>
      </c>
    </row>
    <row r="35" spans="1:14" ht="18.95" customHeight="1" x14ac:dyDescent="0.2">
      <c r="A35" s="52">
        <f>Súmula!M27</f>
        <v>5</v>
      </c>
      <c r="B35" s="64">
        <f>IF(C35="","",Súmula!W27)</f>
        <v>92</v>
      </c>
      <c r="C35" s="63" t="str">
        <f>IF(Súmula!N27="","",Súmula!N27)</f>
        <v>BRYANT</v>
      </c>
      <c r="D35" s="52">
        <f t="shared" si="9"/>
        <v>5</v>
      </c>
      <c r="E35" s="81">
        <f t="shared" si="7"/>
        <v>6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4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23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21</v>
      </c>
      <c r="K35" s="52">
        <f t="shared" si="10"/>
        <v>2</v>
      </c>
      <c r="L35" s="52"/>
      <c r="N35" s="52" t="str">
        <f t="shared" si="8"/>
        <v>Bryant 6/10,</v>
      </c>
    </row>
    <row r="36" spans="1:14" ht="18.95" customHeight="1" x14ac:dyDescent="0.2">
      <c r="A36" s="52" t="str">
        <f>Súmula!M28</f>
        <v>R1</v>
      </c>
      <c r="B36" s="64">
        <f>IF(C36="","",Súmula!W28)</f>
        <v>2383</v>
      </c>
      <c r="C36" s="63" t="str">
        <f>IF(Súmula!N28="","",Súmula!N28)</f>
        <v>MARCO BIANCHI</v>
      </c>
      <c r="D36" s="52">
        <f t="shared" si="9"/>
        <v>2</v>
      </c>
      <c r="E36" s="81">
        <f t="shared" si="7"/>
        <v>3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8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6</v>
      </c>
      <c r="K36" s="52">
        <f t="shared" si="10"/>
        <v>2</v>
      </c>
      <c r="L36" s="52"/>
      <c r="N36" s="52" t="str">
        <f t="shared" si="8"/>
        <v>Marco Bianchi 3/4,</v>
      </c>
    </row>
    <row r="37" spans="1:14" ht="18.95" customHeight="1" x14ac:dyDescent="0.2">
      <c r="A37" s="52" t="str">
        <f>Súmula!M29</f>
        <v>R2</v>
      </c>
      <c r="B37" s="64">
        <f>IF(C37="","",Súmula!W29)</f>
        <v>1368</v>
      </c>
      <c r="C37" s="63" t="str">
        <f>IF(Súmula!N29="","",Súmula!N29)</f>
        <v>BARBA</v>
      </c>
      <c r="D37" s="52">
        <f t="shared" si="9"/>
        <v>2</v>
      </c>
      <c r="E37" s="81">
        <f t="shared" si="7"/>
        <v>1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1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6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7</v>
      </c>
      <c r="K37" s="52">
        <f t="shared" si="10"/>
        <v>-1</v>
      </c>
      <c r="L37" s="52"/>
      <c r="N37" s="52" t="str">
        <f t="shared" si="8"/>
        <v>Barba 1/4,</v>
      </c>
    </row>
    <row r="38" spans="1:14" ht="18.95" customHeight="1" x14ac:dyDescent="0.2">
      <c r="A38" s="52" t="str">
        <f>Súmula!M30</f>
        <v>R3</v>
      </c>
      <c r="B38" s="64">
        <f>IF(C38="","",Súmula!W30)</f>
        <v>1026</v>
      </c>
      <c r="C38" s="63" t="str">
        <f>IF(Súmula!N30="","",Súmula!N30)</f>
        <v>MARCELO LEITE</v>
      </c>
      <c r="D38" s="52">
        <f t="shared" si="9"/>
        <v>1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1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4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6</v>
      </c>
      <c r="K38" s="52">
        <f t="shared" si="10"/>
        <v>-2</v>
      </c>
      <c r="L38" s="52"/>
      <c r="N38" s="52" t="str">
        <f t="shared" si="8"/>
        <v>Marcelo Leite 0/2,</v>
      </c>
    </row>
    <row r="39" spans="1:14" ht="18.95" customHeight="1" x14ac:dyDescent="0.2">
      <c r="A39" s="52" t="str">
        <f>Súmula!M31</f>
        <v>R4</v>
      </c>
      <c r="B39" s="64">
        <f>IF(C39="","",Súmula!W31)</f>
        <v>1237</v>
      </c>
      <c r="C39" s="63" t="str">
        <f>IF(Súmula!N31="","",Súmula!N31)</f>
        <v>SIDNEY ALVES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Sidney Alves 0/0,</v>
      </c>
    </row>
    <row r="40" spans="1:14" ht="18.95" customHeight="1" x14ac:dyDescent="0.2">
      <c r="A40" s="52" t="str">
        <f>Súmula!M32</f>
        <v>R5</v>
      </c>
      <c r="B40" s="64">
        <f>IF(C40="","",Súmula!W32)</f>
        <v>2443</v>
      </c>
      <c r="C40" s="63" t="str">
        <f>IF(Súmula!N32="","",Súmula!N32)</f>
        <v>A'ANGELO</v>
      </c>
      <c r="D40" s="52">
        <f t="shared" si="11"/>
        <v>0</v>
      </c>
      <c r="E40" s="81">
        <f t="shared" si="7"/>
        <v>0</v>
      </c>
      <c r="F40" s="52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>0</v>
      </c>
      <c r="G40" s="52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>0</v>
      </c>
      <c r="H40" s="52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>0</v>
      </c>
      <c r="I40" s="52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>0</v>
      </c>
      <c r="J40" s="52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>0</v>
      </c>
      <c r="K40" s="52">
        <f t="shared" si="12"/>
        <v>0</v>
      </c>
      <c r="L40" s="52"/>
      <c r="N40" s="52" t="str">
        <f t="shared" si="8"/>
        <v>A'Angelo 0/0</v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20</v>
      </c>
      <c r="F51" s="80">
        <f t="shared" si="13"/>
        <v>6</v>
      </c>
      <c r="G51" s="80">
        <f t="shared" si="13"/>
        <v>8</v>
      </c>
      <c r="H51" s="80">
        <f t="shared" si="13"/>
        <v>11</v>
      </c>
      <c r="I51" s="80">
        <f t="shared" si="13"/>
        <v>87</v>
      </c>
      <c r="J51" s="80">
        <f t="shared" si="13"/>
        <v>100</v>
      </c>
      <c r="K51" s="80">
        <f t="shared" si="13"/>
        <v>-13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CORINTHIANS:30 - Corujeira 7/10,  Kleber 6/10,  Anoel 6/10,  Celso 5/10,  Teruel 6/10,  Alencar 0/0,  Cebola 0/0,  Mauro Figueiredo 0/0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ZÉLIA:20 - Olimpio 1/6,  Erismar 6/10,  Mura 3/8,  Sammartino 0/6,  Bryant 6/10,  Marco Bianchi 3/4,  Barba 1/4,  Marcelo Leite 0/2,  Sidney Alves 0/0,  A'Angelo 0/0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honeticPr fontId="36" type="noConversion"/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199" t="s">
        <v>76</v>
      </c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199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210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210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W29:X29"/>
    <mergeCell ref="AJ26:AJ27"/>
    <mergeCell ref="K31:L31"/>
    <mergeCell ref="N31:T31"/>
    <mergeCell ref="W32:X32"/>
    <mergeCell ref="W30:X30"/>
    <mergeCell ref="W31:X31"/>
    <mergeCell ref="K29:L29"/>
    <mergeCell ref="N29:T29"/>
    <mergeCell ref="K27:L27"/>
    <mergeCell ref="N27:T27"/>
    <mergeCell ref="W27:X27"/>
    <mergeCell ref="AE23:AS24"/>
    <mergeCell ref="AH26:AI27"/>
    <mergeCell ref="AA26:AG27"/>
    <mergeCell ref="AK26:AL27"/>
    <mergeCell ref="AM26:AS27"/>
    <mergeCell ref="B29:H29"/>
    <mergeCell ref="B32:H32"/>
    <mergeCell ref="K32:L32"/>
    <mergeCell ref="N32:T32"/>
    <mergeCell ref="B30:H30"/>
    <mergeCell ref="K30:L30"/>
    <mergeCell ref="N30:T30"/>
    <mergeCell ref="B31:H31"/>
    <mergeCell ref="W25:X25"/>
    <mergeCell ref="W28:X28"/>
    <mergeCell ref="B26:H26"/>
    <mergeCell ref="K26:L26"/>
    <mergeCell ref="N26:T26"/>
    <mergeCell ref="W26:X26"/>
    <mergeCell ref="B27:H27"/>
    <mergeCell ref="B28:H28"/>
    <mergeCell ref="K28:L28"/>
    <mergeCell ref="N28:T28"/>
    <mergeCell ref="B25:H25"/>
    <mergeCell ref="K25:L25"/>
    <mergeCell ref="N25:T25"/>
    <mergeCell ref="B24:H24"/>
    <mergeCell ref="K24:L24"/>
    <mergeCell ref="N24:T24"/>
    <mergeCell ref="W24:X24"/>
    <mergeCell ref="B23:H23"/>
    <mergeCell ref="K23:L23"/>
    <mergeCell ref="N23:T23"/>
    <mergeCell ref="W23:X23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A4:AA5"/>
    <mergeCell ref="AH4:AH5"/>
    <mergeCell ref="A5:A6"/>
    <mergeCell ref="B5:B6"/>
    <mergeCell ref="C5:C6"/>
    <mergeCell ref="J5:J6"/>
    <mergeCell ref="K5:K6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L5:AL6"/>
    <mergeCell ref="AM5:AM6"/>
    <mergeCell ref="AI4:AI5"/>
    <mergeCell ref="AJ4:AJ5"/>
    <mergeCell ref="AM1:AO1"/>
    <mergeCell ref="AS4:AS5"/>
    <mergeCell ref="L5:L6"/>
  </mergeCells>
  <phoneticPr fontId="36" type="noConversion"/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Farah</cp:lastModifiedBy>
  <cp:lastPrinted>2012-12-31T14:26:20Z</cp:lastPrinted>
  <dcterms:created xsi:type="dcterms:W3CDTF">2011-02-06T02:23:49Z</dcterms:created>
  <dcterms:modified xsi:type="dcterms:W3CDTF">2022-08-07T00:06:31Z</dcterms:modified>
</cp:coreProperties>
</file>